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9" sheetId="1" r:id="rId1"/>
    <sheet name="28" sheetId="2" r:id="rId2"/>
    <sheet name="27" sheetId="3" r:id="rId3"/>
    <sheet name="26" sheetId="4" r:id="rId4"/>
    <sheet name="25" sheetId="5" r:id="rId5"/>
    <sheet name="24" sheetId="6" r:id="rId6"/>
    <sheet name="23" sheetId="7" r:id="rId7"/>
    <sheet name="22" sheetId="8" r:id="rId8"/>
    <sheet name="21" sheetId="9" r:id="rId9"/>
    <sheet name="20" sheetId="10" r:id="rId10"/>
    <sheet name="19" sheetId="11" r:id="rId11"/>
    <sheet name="18" sheetId="12" r:id="rId12"/>
    <sheet name="17" sheetId="13" r:id="rId13"/>
    <sheet name="16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9" sheetId="21" r:id="rId21"/>
    <sheet name="8" sheetId="22" r:id="rId22"/>
    <sheet name="7" sheetId="23" r:id="rId23"/>
    <sheet name="6" sheetId="24" r:id="rId24"/>
    <sheet name="5" sheetId="25" r:id="rId25"/>
    <sheet name="4" sheetId="26" r:id="rId26"/>
    <sheet name="3" sheetId="27" r:id="rId27"/>
    <sheet name="2" sheetId="28" r:id="rId28"/>
    <sheet name="1" sheetId="29" r:id="rId29"/>
    <sheet name="Диаграмма1" sheetId="30" r:id="rId30"/>
    <sheet name="Контр пример" sheetId="31" r:id="rId31"/>
    <sheet name="Лист2" sheetId="32" r:id="rId32"/>
  </sheets>
  <definedNames/>
  <calcPr fullCalcOnLoad="1"/>
</workbook>
</file>

<file path=xl/sharedStrings.xml><?xml version="1.0" encoding="utf-8"?>
<sst xmlns="http://schemas.openxmlformats.org/spreadsheetml/2006/main" count="369" uniqueCount="59">
  <si>
    <t>Y</t>
  </si>
  <si>
    <t>№</t>
  </si>
  <si>
    <t>Исходные данные</t>
  </si>
  <si>
    <t>Среднее</t>
  </si>
  <si>
    <t>Дисперсия</t>
  </si>
  <si>
    <t>Станд откл</t>
  </si>
  <si>
    <t>Корр</t>
  </si>
  <si>
    <t>Расчет        y=k*x+b</t>
  </si>
  <si>
    <t>k</t>
  </si>
  <si>
    <t>b</t>
  </si>
  <si>
    <t>Y теор</t>
  </si>
  <si>
    <t>Delta</t>
  </si>
  <si>
    <t>Delta %</t>
  </si>
  <si>
    <t>Вариант №2</t>
  </si>
  <si>
    <t>X</t>
  </si>
  <si>
    <t>Задание</t>
  </si>
  <si>
    <t>Определить параметры линейного однофакторного уравнения регрессии</t>
  </si>
  <si>
    <t>Построить графики экспериментальных и теоретических кривых</t>
  </si>
  <si>
    <t>Оценить величину погрешности линейного уравнения</t>
  </si>
  <si>
    <t>двумя способами и сравнить результаты</t>
  </si>
  <si>
    <t>Рассчитать критерий Дарбина-Уотсона и сделать вывод</t>
  </si>
  <si>
    <t>Студент</t>
  </si>
  <si>
    <t>Вариант №1</t>
  </si>
  <si>
    <t>Вариант №3</t>
  </si>
  <si>
    <t>Вариант №4</t>
  </si>
  <si>
    <t>Вариант №5</t>
  </si>
  <si>
    <t>Вариант №6</t>
  </si>
  <si>
    <t>Вариант №7</t>
  </si>
  <si>
    <t>Вариант №8</t>
  </si>
  <si>
    <t>Вариант №9</t>
  </si>
  <si>
    <t>Вариант №10</t>
  </si>
  <si>
    <t>Вариант №11</t>
  </si>
  <si>
    <t>Вариант №12</t>
  </si>
  <si>
    <t>Вариант №13</t>
  </si>
  <si>
    <t>Вариант №14</t>
  </si>
  <si>
    <t>Вариант №16</t>
  </si>
  <si>
    <t>Вариант №17</t>
  </si>
  <si>
    <t>Сумма</t>
  </si>
  <si>
    <t>X^2</t>
  </si>
  <si>
    <t>X*Y</t>
  </si>
  <si>
    <t>дельта</t>
  </si>
  <si>
    <t>А0</t>
  </si>
  <si>
    <t>А1</t>
  </si>
  <si>
    <t>к</t>
  </si>
  <si>
    <t>Вариант №18</t>
  </si>
  <si>
    <t>Вариант №19</t>
  </si>
  <si>
    <t>Вариант №20</t>
  </si>
  <si>
    <t>Вариант №21</t>
  </si>
  <si>
    <t>Вариант №15</t>
  </si>
  <si>
    <t>Вариант №22</t>
  </si>
  <si>
    <t>Вариант №23</t>
  </si>
  <si>
    <t>Вариант №24</t>
  </si>
  <si>
    <t>Вариант №25</t>
  </si>
  <si>
    <t>Вариант №26</t>
  </si>
  <si>
    <t>Вариант №27</t>
  </si>
  <si>
    <t>Вариант №28</t>
  </si>
  <si>
    <t>Вариант №29</t>
  </si>
  <si>
    <t xml:space="preserve">Построить графики экспериментальной  кривых и теоретической линейной </t>
  </si>
  <si>
    <t>Подобрать наилучшую кривую по критерию R^2.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</si>
</sst>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chartsheet" Target="chartsheets/sheet1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'Контр пример'!$C$11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'Контр пример'!$B$12:$B$41</c:f>
              <c:numCache>
                <c:ptCount val="30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1.1</c:v>
                </c:pt>
                <c:pt idx="17">
                  <c:v>1.2</c:v>
                </c:pt>
                <c:pt idx="18">
                  <c:v>1.3</c:v>
                </c:pt>
                <c:pt idx="19">
                  <c:v>1.4</c:v>
                </c:pt>
                <c:pt idx="20">
                  <c:v>1.5</c:v>
                </c:pt>
                <c:pt idx="21">
                  <c:v>1.6</c:v>
                </c:pt>
                <c:pt idx="22">
                  <c:v>1.7</c:v>
                </c:pt>
                <c:pt idx="23">
                  <c:v>1.8</c:v>
                </c:pt>
                <c:pt idx="24">
                  <c:v>1.9</c:v>
                </c:pt>
                <c:pt idx="25">
                  <c:v>2</c:v>
                </c:pt>
                <c:pt idx="26">
                  <c:v>2.1</c:v>
                </c:pt>
                <c:pt idx="27">
                  <c:v>2.2</c:v>
                </c:pt>
                <c:pt idx="28">
                  <c:v>2.3</c:v>
                </c:pt>
                <c:pt idx="29">
                  <c:v>2.4</c:v>
                </c:pt>
              </c:numCache>
            </c:numRef>
          </c:cat>
          <c:val>
            <c:numRef>
              <c:f>'Контр пример'!$C$12:$C$41</c:f>
              <c:numCache>
                <c:ptCount val="30"/>
                <c:pt idx="0">
                  <c:v>1.6065306597126334</c:v>
                </c:pt>
                <c:pt idx="1">
                  <c:v>2.0845336084087345</c:v>
                </c:pt>
                <c:pt idx="2">
                  <c:v>2.472869028250595</c:v>
                </c:pt>
                <c:pt idx="3">
                  <c:v>2.8187307530779817</c:v>
                </c:pt>
                <c:pt idx="4">
                  <c:v>3.140905395535749</c:v>
                </c:pt>
                <c:pt idx="5">
                  <c:v>3.449489742783178</c:v>
                </c:pt>
                <c:pt idx="6">
                  <c:v>3.7509222291402384</c:v>
                </c:pt>
                <c:pt idx="7">
                  <c:v>4.04982988290636</c:v>
                </c:pt>
                <c:pt idx="8">
                  <c:v>4.349858807576004</c:v>
                </c:pt>
                <c:pt idx="9">
                  <c:v>4.65410235780965</c:v>
                </c:pt>
                <c:pt idx="10">
                  <c:v>4.965346061055528</c:v>
                </c:pt>
                <c:pt idx="11">
                  <c:v>5.2862204155282635</c:v>
                </c:pt>
                <c:pt idx="12">
                  <c:v>5.619303982934466</c:v>
                </c:pt>
                <c:pt idx="13">
                  <c:v>5.967198315266409</c:v>
                </c:pt>
                <c:pt idx="14">
                  <c:v>6.332586457364367</c:v>
                </c:pt>
                <c:pt idx="15">
                  <c:v>6.718281828459045</c:v>
                </c:pt>
                <c:pt idx="16">
                  <c:v>7.1272716495640935</c:v>
                </c:pt>
                <c:pt idx="17">
                  <c:v>7.562757609855832</c:v>
                </c:pt>
                <c:pt idx="18">
                  <c:v>8.02819561115992</c:v>
                </c:pt>
                <c:pt idx="19">
                  <c:v>8.527335921844255</c:v>
                </c:pt>
                <c:pt idx="20">
                  <c:v>9.064264765293904</c:v>
                </c:pt>
                <c:pt idx="21">
                  <c:v>9.643448184218546</c:v>
                </c:pt>
                <c:pt idx="22">
                  <c:v>10.269778915039918</c:v>
                </c:pt>
                <c:pt idx="23">
                  <c:v>10.948626949979303</c:v>
                </c:pt>
                <c:pt idx="24">
                  <c:v>11.685894442279269</c:v>
                </c:pt>
                <c:pt idx="25">
                  <c:v>12.488075612523435</c:v>
                </c:pt>
                <c:pt idx="26">
                  <c:v>13.362322335274284</c:v>
                </c:pt>
                <c:pt idx="27">
                  <c:v>14.316516121563303</c:v>
                </c:pt>
                <c:pt idx="28">
                  <c:v>15.359347261949221</c:v>
                </c:pt>
                <c:pt idx="29">
                  <c:v>16.500401955693263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'Контр пример'!$D$11</c:f>
              <c:strCache>
                <c:ptCount val="1"/>
                <c:pt idx="0">
                  <c:v>Y теор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'Контр пример'!$B$12:$B$41</c:f>
              <c:numCache>
                <c:ptCount val="30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1.1</c:v>
                </c:pt>
                <c:pt idx="17">
                  <c:v>1.2</c:v>
                </c:pt>
                <c:pt idx="18">
                  <c:v>1.3</c:v>
                </c:pt>
                <c:pt idx="19">
                  <c:v>1.4</c:v>
                </c:pt>
                <c:pt idx="20">
                  <c:v>1.5</c:v>
                </c:pt>
                <c:pt idx="21">
                  <c:v>1.6</c:v>
                </c:pt>
                <c:pt idx="22">
                  <c:v>1.7</c:v>
                </c:pt>
                <c:pt idx="23">
                  <c:v>1.8</c:v>
                </c:pt>
                <c:pt idx="24">
                  <c:v>1.9</c:v>
                </c:pt>
                <c:pt idx="25">
                  <c:v>2</c:v>
                </c:pt>
                <c:pt idx="26">
                  <c:v>2.1</c:v>
                </c:pt>
                <c:pt idx="27">
                  <c:v>2.2</c:v>
                </c:pt>
                <c:pt idx="28">
                  <c:v>2.3</c:v>
                </c:pt>
                <c:pt idx="29">
                  <c:v>2.4</c:v>
                </c:pt>
              </c:numCache>
            </c:numRef>
          </c:cat>
          <c:val>
            <c:numRef>
              <c:f>'Контр пример'!$D$12:$D$41</c:f>
              <c:numCache>
                <c:ptCount val="30"/>
                <c:pt idx="0">
                  <c:v>0.6968319925856976</c:v>
                </c:pt>
                <c:pt idx="1">
                  <c:v>1.1594664456534602</c:v>
                </c:pt>
                <c:pt idx="2">
                  <c:v>1.622100898721223</c:v>
                </c:pt>
                <c:pt idx="3">
                  <c:v>2.0847353517889857</c:v>
                </c:pt>
                <c:pt idx="4">
                  <c:v>2.5473698048567486</c:v>
                </c:pt>
                <c:pt idx="5">
                  <c:v>3.0100042579245114</c:v>
                </c:pt>
                <c:pt idx="6">
                  <c:v>3.4726387109922743</c:v>
                </c:pt>
                <c:pt idx="7">
                  <c:v>3.935273164060037</c:v>
                </c:pt>
                <c:pt idx="8">
                  <c:v>4.3979076171277995</c:v>
                </c:pt>
                <c:pt idx="9">
                  <c:v>4.860542070195563</c:v>
                </c:pt>
                <c:pt idx="10">
                  <c:v>5.323176523263325</c:v>
                </c:pt>
                <c:pt idx="11">
                  <c:v>5.7858109763310885</c:v>
                </c:pt>
                <c:pt idx="12">
                  <c:v>6.248445429398851</c:v>
                </c:pt>
                <c:pt idx="13">
                  <c:v>6.711079882466613</c:v>
                </c:pt>
                <c:pt idx="14">
                  <c:v>7.173714335534377</c:v>
                </c:pt>
                <c:pt idx="15">
                  <c:v>7.636348788602139</c:v>
                </c:pt>
                <c:pt idx="16">
                  <c:v>8.098983241669902</c:v>
                </c:pt>
                <c:pt idx="17">
                  <c:v>8.561617694737665</c:v>
                </c:pt>
                <c:pt idx="18">
                  <c:v>9.024252147805427</c:v>
                </c:pt>
                <c:pt idx="19">
                  <c:v>9.48688660087319</c:v>
                </c:pt>
                <c:pt idx="20">
                  <c:v>9.949521053940952</c:v>
                </c:pt>
                <c:pt idx="21">
                  <c:v>10.412155507008716</c:v>
                </c:pt>
                <c:pt idx="22">
                  <c:v>10.874789960076479</c:v>
                </c:pt>
                <c:pt idx="23">
                  <c:v>11.337424413144241</c:v>
                </c:pt>
                <c:pt idx="24">
                  <c:v>11.800058866212005</c:v>
                </c:pt>
                <c:pt idx="25">
                  <c:v>12.262693319279766</c:v>
                </c:pt>
                <c:pt idx="26">
                  <c:v>12.72532777234753</c:v>
                </c:pt>
                <c:pt idx="27">
                  <c:v>13.187962225415294</c:v>
                </c:pt>
                <c:pt idx="28">
                  <c:v>13.650596678483055</c:v>
                </c:pt>
                <c:pt idx="29">
                  <c:v>14.113231131550819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5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6"/>
  <sheetViews>
    <sheetView tabSelected="1" workbookViewId="0" topLeftCell="A1">
      <selection activeCell="K16" sqref="K16"/>
    </sheetView>
  </sheetViews>
  <sheetFormatPr defaultColWidth="9.00390625" defaultRowHeight="12.75"/>
  <sheetData>
    <row r="1" ht="12.75">
      <c r="D1" t="s">
        <v>56</v>
      </c>
    </row>
    <row r="2" spans="2:4" ht="12.75">
      <c r="B2" s="22" t="s">
        <v>1</v>
      </c>
      <c r="C2" s="22" t="s">
        <v>14</v>
      </c>
      <c r="D2" s="22" t="s">
        <v>0</v>
      </c>
    </row>
    <row r="3" spans="2:4" ht="12.75">
      <c r="B3" s="22">
        <v>1</v>
      </c>
      <c r="C3" s="22">
        <v>-2</v>
      </c>
      <c r="D3" s="24">
        <f>5.2*SQRT(C3+1510)-105*SIN(C3)</f>
        <v>297.40770334175164</v>
      </c>
    </row>
    <row r="4" spans="2:4" ht="12.75">
      <c r="B4" s="22">
        <v>2</v>
      </c>
      <c r="C4" s="22">
        <v>-1</v>
      </c>
      <c r="D4" s="24">
        <f aca="true" t="shared" si="0" ref="D4:D32">5.2*SQRT(C4+1510)-105*SIN(C4)</f>
        <v>290.35286924020147</v>
      </c>
    </row>
    <row r="5" spans="2:4" ht="12.75">
      <c r="B5" s="22">
        <v>3</v>
      </c>
      <c r="C5" s="22">
        <v>0</v>
      </c>
      <c r="D5" s="24">
        <f t="shared" si="0"/>
        <v>202.06533596834467</v>
      </c>
    </row>
    <row r="6" spans="2:4" ht="12.75">
      <c r="B6" s="22">
        <v>4</v>
      </c>
      <c r="C6" s="22">
        <v>1</v>
      </c>
      <c r="D6" s="24">
        <f t="shared" si="0"/>
        <v>113.77778054116969</v>
      </c>
    </row>
    <row r="7" spans="2:4" ht="12.75">
      <c r="B7" s="22">
        <v>5</v>
      </c>
      <c r="C7" s="22">
        <v>2</v>
      </c>
      <c r="D7" s="24">
        <f t="shared" si="0"/>
        <v>106.72287997362868</v>
      </c>
    </row>
    <row r="8" spans="2:4" ht="12.75">
      <c r="B8" s="22">
        <v>6</v>
      </c>
      <c r="C8" s="22">
        <v>3</v>
      </c>
      <c r="D8" s="24">
        <f t="shared" si="0"/>
        <v>187.44836267699185</v>
      </c>
    </row>
    <row r="9" spans="2:4" ht="12.75">
      <c r="B9" s="22">
        <v>7</v>
      </c>
      <c r="C9" s="22">
        <v>-6</v>
      </c>
      <c r="D9" s="24">
        <f t="shared" si="0"/>
        <v>172.3248547576321</v>
      </c>
    </row>
    <row r="10" spans="2:4" ht="12.75">
      <c r="B10" s="22">
        <v>8</v>
      </c>
      <c r="C10" s="22">
        <v>-5</v>
      </c>
      <c r="D10" s="24">
        <f t="shared" si="0"/>
        <v>101.04346446958704</v>
      </c>
    </row>
    <row r="11" spans="2:4" ht="12.75">
      <c r="B11" s="22">
        <v>9</v>
      </c>
      <c r="C11" s="22">
        <v>-4</v>
      </c>
      <c r="D11" s="24">
        <f t="shared" si="0"/>
        <v>122.333260276763</v>
      </c>
    </row>
    <row r="12" spans="2:4" ht="12.75">
      <c r="B12" s="22">
        <v>10</v>
      </c>
      <c r="C12" s="22">
        <v>-3</v>
      </c>
      <c r="D12" s="24">
        <f t="shared" si="0"/>
        <v>216.68210986161546</v>
      </c>
    </row>
    <row r="13" spans="2:4" ht="12.75">
      <c r="B13" s="22">
        <v>11</v>
      </c>
      <c r="C13" s="22">
        <v>-12</v>
      </c>
      <c r="D13" s="24">
        <f t="shared" si="0"/>
        <v>144.92066940573605</v>
      </c>
    </row>
    <row r="14" spans="2:4" ht="12.75">
      <c r="B14" s="22">
        <v>12</v>
      </c>
      <c r="C14" s="22">
        <v>-11</v>
      </c>
      <c r="D14" s="24">
        <f t="shared" si="0"/>
        <v>96.32901941127791</v>
      </c>
    </row>
    <row r="15" spans="2:4" ht="12.75">
      <c r="B15" s="22">
        <v>13</v>
      </c>
      <c r="C15" s="22">
        <v>-10</v>
      </c>
      <c r="D15" s="24">
        <f t="shared" si="0"/>
        <v>144.27291735940184</v>
      </c>
    </row>
    <row r="16" spans="2:4" ht="12.75">
      <c r="B16" s="22">
        <v>14</v>
      </c>
      <c r="C16" s="22">
        <v>-9</v>
      </c>
      <c r="D16" s="24">
        <f t="shared" si="0"/>
        <v>244.73469547961383</v>
      </c>
    </row>
    <row r="17" spans="2:4" ht="12.75">
      <c r="B17" s="22">
        <v>15</v>
      </c>
      <c r="C17" s="22">
        <v>-8</v>
      </c>
      <c r="D17" s="24">
        <f t="shared" si="0"/>
        <v>305.41196859624654</v>
      </c>
    </row>
    <row r="18" spans="2:4" ht="12.75">
      <c r="B18" s="22">
        <v>16</v>
      </c>
      <c r="C18" s="22">
        <v>-7</v>
      </c>
      <c r="D18" s="24">
        <f t="shared" si="0"/>
        <v>270.58002140526617</v>
      </c>
    </row>
    <row r="19" spans="2:4" ht="12.75">
      <c r="B19" s="22">
        <v>17</v>
      </c>
      <c r="C19" s="22">
        <v>4</v>
      </c>
      <c r="D19" s="24">
        <f t="shared" si="0"/>
        <v>281.7970571741071</v>
      </c>
    </row>
    <row r="20" spans="2:4" ht="12.75">
      <c r="B20" s="22">
        <v>18</v>
      </c>
      <c r="C20" s="22">
        <v>5</v>
      </c>
      <c r="D20" s="24">
        <f t="shared" si="0"/>
        <v>303.0866535823266</v>
      </c>
    </row>
    <row r="21" spans="2:4" ht="12.75">
      <c r="B21" s="22">
        <v>19</v>
      </c>
      <c r="C21" s="22">
        <v>6</v>
      </c>
      <c r="D21" s="24">
        <f t="shared" si="0"/>
        <v>231.80501958377778</v>
      </c>
    </row>
    <row r="22" spans="2:4" ht="12.75">
      <c r="B22" s="22">
        <v>20</v>
      </c>
      <c r="C22" s="22">
        <v>7</v>
      </c>
      <c r="D22" s="24">
        <f t="shared" si="0"/>
        <v>133.54956491369182</v>
      </c>
    </row>
    <row r="23" spans="2:4" ht="12.75">
      <c r="B23" s="22">
        <v>21</v>
      </c>
      <c r="C23" s="22">
        <v>8</v>
      </c>
      <c r="D23" s="24">
        <f t="shared" si="0"/>
        <v>98.71728538783775</v>
      </c>
    </row>
    <row r="24" spans="2:4" ht="12.75">
      <c r="B24" s="22">
        <v>22</v>
      </c>
      <c r="C24" s="22">
        <v>9</v>
      </c>
      <c r="D24" s="24">
        <f t="shared" si="0"/>
        <v>159.39418185662836</v>
      </c>
    </row>
    <row r="25" spans="2:4" ht="12.75">
      <c r="B25" s="22">
        <v>23</v>
      </c>
      <c r="C25" s="22">
        <v>10</v>
      </c>
      <c r="D25" s="24">
        <f t="shared" si="0"/>
        <v>259.8555390154103</v>
      </c>
    </row>
    <row r="26" spans="2:4" ht="12.75">
      <c r="B26" s="22">
        <v>24</v>
      </c>
      <c r="C26" s="22">
        <v>11</v>
      </c>
      <c r="D26" s="24">
        <f t="shared" si="0"/>
        <v>307.7989716878239</v>
      </c>
    </row>
    <row r="27" spans="2:4" ht="12.75">
      <c r="B27" s="22">
        <v>25</v>
      </c>
      <c r="C27" s="22">
        <v>12</v>
      </c>
      <c r="D27" s="24">
        <f t="shared" si="0"/>
        <v>259.2068121026097</v>
      </c>
    </row>
    <row r="28" spans="2:4" ht="12.75">
      <c r="B28" s="22">
        <v>26</v>
      </c>
      <c r="C28" s="22">
        <v>13</v>
      </c>
      <c r="D28" s="24">
        <f t="shared" si="0"/>
        <v>158.8157506645164</v>
      </c>
    </row>
    <row r="29" spans="2:4" ht="12.75">
      <c r="B29" s="22">
        <v>27</v>
      </c>
      <c r="C29" s="22">
        <v>14</v>
      </c>
      <c r="D29" s="24">
        <f t="shared" si="0"/>
        <v>98.98612912984724</v>
      </c>
    </row>
    <row r="30" spans="2:4" ht="12.75">
      <c r="B30" s="22">
        <v>28</v>
      </c>
      <c r="C30" s="22">
        <v>15</v>
      </c>
      <c r="D30" s="24">
        <f t="shared" si="0"/>
        <v>134.78626835707576</v>
      </c>
    </row>
    <row r="31" spans="2:4" ht="12.75">
      <c r="B31" s="22">
        <v>29</v>
      </c>
      <c r="C31" s="22">
        <v>16</v>
      </c>
      <c r="D31" s="24">
        <f t="shared" si="0"/>
        <v>233.3629080899278</v>
      </c>
    </row>
    <row r="32" spans="2:4" ht="12.75">
      <c r="B32" s="22">
        <v>30</v>
      </c>
      <c r="C32" s="22">
        <v>17</v>
      </c>
      <c r="D32" s="24">
        <f t="shared" si="0"/>
        <v>304.14634294618463</v>
      </c>
    </row>
    <row r="34" ht="12.75">
      <c r="C34" t="s">
        <v>15</v>
      </c>
    </row>
    <row r="35" spans="2:3" ht="12.75">
      <c r="B35">
        <v>1</v>
      </c>
      <c r="C35" t="s">
        <v>16</v>
      </c>
    </row>
    <row r="36" ht="12.75">
      <c r="C36" t="s">
        <v>19</v>
      </c>
    </row>
    <row r="38" spans="2:3" ht="12.75">
      <c r="B38">
        <v>2</v>
      </c>
      <c r="C38" t="s">
        <v>17</v>
      </c>
    </row>
    <row r="40" spans="2:3" ht="12.75">
      <c r="B40">
        <v>3</v>
      </c>
      <c r="C40" t="s">
        <v>18</v>
      </c>
    </row>
    <row r="42" spans="2:3" ht="12.75">
      <c r="B42">
        <v>4</v>
      </c>
      <c r="C42" t="s">
        <v>20</v>
      </c>
    </row>
    <row r="44" spans="2:3" ht="12.75">
      <c r="B44">
        <v>5</v>
      </c>
      <c r="C44" t="s">
        <v>58</v>
      </c>
    </row>
    <row r="46" ht="12.75">
      <c r="C46" t="s">
        <v>21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2">
      <selection activeCell="D50" sqref="D50"/>
    </sheetView>
  </sheetViews>
  <sheetFormatPr defaultColWidth="9.00390625" defaultRowHeight="12.75"/>
  <sheetData>
    <row r="1" ht="12.75">
      <c r="C1" t="s">
        <v>46</v>
      </c>
    </row>
    <row r="2" spans="2:4" ht="12.75">
      <c r="B2" s="23" t="s">
        <v>1</v>
      </c>
      <c r="C2" s="23" t="s">
        <v>14</v>
      </c>
      <c r="D2" s="23" t="s">
        <v>0</v>
      </c>
    </row>
    <row r="3" spans="2:4" ht="12.75">
      <c r="B3" s="23">
        <v>1</v>
      </c>
      <c r="C3" s="22">
        <v>0.51</v>
      </c>
      <c r="D3" s="24">
        <f>EXP(C3)-7.5*LOG(C3+8.9)+21*SIN(2.5*C3)</f>
        <v>14.451345635102163</v>
      </c>
    </row>
    <row r="4" spans="2:4" ht="12.75">
      <c r="B4" s="23">
        <v>2</v>
      </c>
      <c r="C4" s="22">
        <v>0.27</v>
      </c>
      <c r="D4" s="24">
        <f aca="true" t="shared" si="0" ref="D4:D32">EXP(C4)-7.5*LOG(C4+8.9)+21*SIN(2.5*C4)</f>
        <v>7.215038084489787</v>
      </c>
    </row>
    <row r="5" spans="2:4" ht="12.75">
      <c r="B5" s="23">
        <v>3</v>
      </c>
      <c r="C5" s="22">
        <v>0.21</v>
      </c>
      <c r="D5" s="24">
        <f t="shared" si="0"/>
        <v>4.562763330809012</v>
      </c>
    </row>
    <row r="6" spans="2:4" ht="12.75">
      <c r="B6" s="23">
        <v>4</v>
      </c>
      <c r="C6" s="22">
        <v>0.15</v>
      </c>
      <c r="D6" s="24">
        <f t="shared" si="0"/>
        <v>1.678693009496257</v>
      </c>
    </row>
    <row r="7" spans="2:4" ht="12.75">
      <c r="B7" s="23">
        <v>5</v>
      </c>
      <c r="C7" s="22">
        <v>0.09</v>
      </c>
      <c r="D7" s="24">
        <f t="shared" si="0"/>
        <v>-1.3737897995273523</v>
      </c>
    </row>
    <row r="8" spans="2:4" ht="12.75">
      <c r="B8" s="23">
        <v>6</v>
      </c>
      <c r="C8" s="22">
        <v>0.03</v>
      </c>
      <c r="D8" s="24">
        <f t="shared" si="0"/>
        <v>-4.527407554982991</v>
      </c>
    </row>
    <row r="9" spans="2:4" ht="12.75">
      <c r="B9" s="23">
        <v>7</v>
      </c>
      <c r="C9" s="22">
        <v>-0.03</v>
      </c>
      <c r="D9" s="24">
        <f t="shared" si="0"/>
        <v>-7.71250546791703</v>
      </c>
    </row>
    <row r="10" spans="2:4" ht="12.75">
      <c r="B10" s="23">
        <v>8</v>
      </c>
      <c r="C10" s="22">
        <v>-0.09</v>
      </c>
      <c r="D10" s="24">
        <f t="shared" si="0"/>
        <v>-10.858621732585785</v>
      </c>
    </row>
    <row r="11" spans="2:4" ht="12.75">
      <c r="B11" s="23">
        <v>9</v>
      </c>
      <c r="C11" s="22">
        <v>-0.15</v>
      </c>
      <c r="D11" s="24">
        <f t="shared" si="0"/>
        <v>-13.896075532049291</v>
      </c>
    </row>
    <row r="12" spans="2:4" ht="12.75">
      <c r="B12" s="23">
        <v>10</v>
      </c>
      <c r="C12" s="22">
        <v>-0.21</v>
      </c>
      <c r="D12" s="24">
        <f t="shared" si="0"/>
        <v>-16.757537175544567</v>
      </c>
    </row>
    <row r="13" spans="2:4" ht="12.75">
      <c r="B13" s="23">
        <v>11</v>
      </c>
      <c r="C13" s="22">
        <v>-0.87</v>
      </c>
      <c r="D13" s="24">
        <f t="shared" si="0"/>
        <v>-23.64846494314952</v>
      </c>
    </row>
    <row r="14" spans="2:4" ht="12.75">
      <c r="B14" s="23">
        <v>12</v>
      </c>
      <c r="C14" s="22">
        <v>-0.93</v>
      </c>
      <c r="D14" s="24">
        <f t="shared" si="0"/>
        <v>-21.671541244889223</v>
      </c>
    </row>
    <row r="15" spans="2:4" ht="12.75">
      <c r="B15" s="23">
        <v>13</v>
      </c>
      <c r="C15" s="22">
        <v>-0.99</v>
      </c>
      <c r="D15" s="24">
        <f t="shared" si="0"/>
        <v>-19.349291279489364</v>
      </c>
    </row>
    <row r="16" spans="2:4" ht="12.75">
      <c r="B16" s="23">
        <v>14</v>
      </c>
      <c r="C16" s="22">
        <v>-1.05</v>
      </c>
      <c r="D16" s="24">
        <f t="shared" si="0"/>
        <v>-16.733910947290113</v>
      </c>
    </row>
    <row r="17" spans="2:4" ht="12.75">
      <c r="B17" s="23">
        <v>15</v>
      </c>
      <c r="C17" s="22">
        <v>-1.11</v>
      </c>
      <c r="D17" s="24">
        <f t="shared" si="0"/>
        <v>-13.88414008218017</v>
      </c>
    </row>
    <row r="18" spans="2:4" ht="12.75">
      <c r="B18" s="23">
        <v>16</v>
      </c>
      <c r="C18" s="22">
        <v>-0.57</v>
      </c>
      <c r="D18" s="24">
        <f t="shared" si="0"/>
        <v>-27.116513179807573</v>
      </c>
    </row>
    <row r="19" spans="2:4" ht="12.75">
      <c r="B19" s="23">
        <v>17</v>
      </c>
      <c r="C19" s="22">
        <v>-0.63</v>
      </c>
      <c r="D19" s="24">
        <f t="shared" si="0"/>
        <v>-27.34851397679207</v>
      </c>
    </row>
    <row r="20" spans="2:4" ht="12.75">
      <c r="B20" s="23">
        <v>18</v>
      </c>
      <c r="C20" s="22">
        <v>-0.69</v>
      </c>
      <c r="D20" s="24">
        <f t="shared" si="0"/>
        <v>-27.106814853911807</v>
      </c>
    </row>
    <row r="21" spans="2:4" ht="12.75">
      <c r="B21" s="23">
        <v>19</v>
      </c>
      <c r="C21" s="22">
        <v>-0.75</v>
      </c>
      <c r="D21" s="24">
        <f t="shared" si="0"/>
        <v>-26.397116926612377</v>
      </c>
    </row>
    <row r="22" spans="2:4" ht="12.75">
      <c r="B22" s="23">
        <v>20</v>
      </c>
      <c r="C22" s="22">
        <v>-0.81</v>
      </c>
      <c r="D22" s="24">
        <f t="shared" si="0"/>
        <v>-25.23558052376511</v>
      </c>
    </row>
    <row r="23" spans="2:4" ht="12.75">
      <c r="B23" s="23">
        <v>21</v>
      </c>
      <c r="C23" s="22">
        <v>-0.27</v>
      </c>
      <c r="D23" s="24">
        <f t="shared" si="0"/>
        <v>-19.379545124808917</v>
      </c>
    </row>
    <row r="24" spans="2:4" ht="12.75">
      <c r="B24" s="23">
        <v>22</v>
      </c>
      <c r="C24" s="22">
        <v>-0.33</v>
      </c>
      <c r="D24" s="24">
        <f t="shared" si="0"/>
        <v>-21.70393585817021</v>
      </c>
    </row>
    <row r="25" spans="2:4" ht="12.75">
      <c r="B25" s="23">
        <v>23</v>
      </c>
      <c r="C25" s="22">
        <v>-0.39</v>
      </c>
      <c r="D25" s="24">
        <f t="shared" si="0"/>
        <v>-23.679154477648655</v>
      </c>
    </row>
    <row r="26" spans="2:4" ht="12.75">
      <c r="B26" s="23">
        <v>24</v>
      </c>
      <c r="C26" s="22">
        <v>-0.45</v>
      </c>
      <c r="D26" s="24">
        <f t="shared" si="0"/>
        <v>-25.261416641581917</v>
      </c>
    </row>
    <row r="27" spans="2:4" ht="12.75">
      <c r="B27" s="23">
        <v>25</v>
      </c>
      <c r="C27" s="22">
        <v>-0.51</v>
      </c>
      <c r="D27" s="24">
        <f t="shared" si="0"/>
        <v>-26.41569574326369</v>
      </c>
    </row>
    <row r="28" spans="2:4" ht="12.75">
      <c r="B28" s="23">
        <v>26</v>
      </c>
      <c r="C28" s="22">
        <v>-1.17</v>
      </c>
      <c r="D28" s="24">
        <f t="shared" si="0"/>
        <v>-10.86394524557738</v>
      </c>
    </row>
    <row r="29" spans="2:4" ht="12.75">
      <c r="B29" s="23">
        <v>27</v>
      </c>
      <c r="C29" s="22">
        <v>-1.23</v>
      </c>
      <c r="D29" s="24">
        <f t="shared" si="0"/>
        <v>-7.7410850195476435</v>
      </c>
    </row>
    <row r="30" spans="2:4" ht="12.75">
      <c r="B30" s="23">
        <v>28</v>
      </c>
      <c r="C30" s="22">
        <v>-1.29</v>
      </c>
      <c r="D30" s="24">
        <f t="shared" si="0"/>
        <v>-4.585590026322185</v>
      </c>
    </row>
    <row r="31" spans="2:4" ht="12.75">
      <c r="B31" s="23">
        <v>29</v>
      </c>
      <c r="C31" s="22">
        <v>-1.35</v>
      </c>
      <c r="D31" s="24">
        <f t="shared" si="0"/>
        <v>-1.4681918161305623</v>
      </c>
    </row>
    <row r="32" spans="2:4" ht="12.75">
      <c r="B32" s="23">
        <v>30</v>
      </c>
      <c r="C32" s="22">
        <v>-1.41</v>
      </c>
      <c r="D32" s="24">
        <f t="shared" si="0"/>
        <v>1.5412640868048015</v>
      </c>
    </row>
    <row r="33" spans="1:3" ht="12.75">
      <c r="A33" s="14"/>
      <c r="C33" s="12"/>
    </row>
    <row r="34" spans="1:2" ht="12.75">
      <c r="A34" s="14"/>
      <c r="B34" t="s">
        <v>15</v>
      </c>
    </row>
    <row r="35" spans="1:10" ht="12.75">
      <c r="A35" s="14"/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1:9" ht="12.75">
      <c r="A36" s="14"/>
      <c r="C36" s="26" t="s">
        <v>19</v>
      </c>
      <c r="D36" s="26"/>
      <c r="E36" s="26"/>
      <c r="F36" s="26"/>
      <c r="G36" s="26"/>
      <c r="H36" s="26"/>
      <c r="I36" s="26"/>
    </row>
    <row r="37" spans="1:9" ht="12.75">
      <c r="A37" s="14"/>
      <c r="C37" s="13"/>
      <c r="D37" s="13"/>
      <c r="E37" s="13"/>
      <c r="F37" s="13"/>
      <c r="G37" s="13"/>
      <c r="H37" s="13"/>
      <c r="I37" s="13"/>
    </row>
    <row r="38" spans="1:9" ht="12.75">
      <c r="A38" s="14"/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39" ht="12.75">
      <c r="A39" s="14"/>
    </row>
    <row r="40" spans="1:9" ht="12.75">
      <c r="A40" s="14"/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1" ht="12.75">
      <c r="A41" s="14"/>
    </row>
    <row r="42" spans="1:9" ht="12.75">
      <c r="A42" s="14"/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3" ht="12.75">
      <c r="A43" s="14"/>
    </row>
    <row r="44" spans="1:3" ht="12.75">
      <c r="A44" s="14"/>
      <c r="B44">
        <v>5</v>
      </c>
      <c r="C44" t="s">
        <v>58</v>
      </c>
    </row>
    <row r="45" ht="12.75">
      <c r="A45" s="14"/>
    </row>
    <row r="46" spans="1:9" ht="12.75">
      <c r="A46" s="14"/>
      <c r="C46" t="s">
        <v>21</v>
      </c>
      <c r="D46" s="26"/>
      <c r="E46" s="26"/>
      <c r="F46" s="26"/>
      <c r="G46" s="26"/>
      <c r="H46" s="26"/>
      <c r="I46" s="26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9">
      <selection activeCell="F49" sqref="F49"/>
    </sheetView>
  </sheetViews>
  <sheetFormatPr defaultColWidth="9.00390625" defaultRowHeight="12.75"/>
  <cols>
    <col min="1" max="1" width="9.125" style="14" customWidth="1"/>
  </cols>
  <sheetData>
    <row r="1" spans="1:2" ht="12.75">
      <c r="A1"/>
      <c r="B1" t="s">
        <v>45</v>
      </c>
    </row>
    <row r="2" spans="1:4" ht="12.75">
      <c r="A2"/>
      <c r="B2" s="23" t="s">
        <v>1</v>
      </c>
      <c r="C2" s="23" t="s">
        <v>14</v>
      </c>
      <c r="D2" s="23" t="s">
        <v>0</v>
      </c>
    </row>
    <row r="3" spans="1:4" ht="12.75">
      <c r="A3"/>
      <c r="B3" s="23">
        <v>1</v>
      </c>
      <c r="C3" s="22">
        <v>-11.9</v>
      </c>
      <c r="D3" s="24">
        <f>2.5*EXP(C3)-52*LOG(ABS(C3)+0.9)</f>
        <v>-57.574901445677135</v>
      </c>
    </row>
    <row r="4" spans="1:4" ht="12.75">
      <c r="A4"/>
      <c r="B4" s="23">
        <v>2</v>
      </c>
      <c r="C4" s="22">
        <v>-12.5</v>
      </c>
      <c r="D4" s="24">
        <f aca="true" t="shared" si="0" ref="D4:D32">2.5*EXP(C4)-52*LOG(ABS(C4)+0.9)</f>
        <v>-58.60944019833707</v>
      </c>
    </row>
    <row r="5" spans="1:4" ht="12.75">
      <c r="A5"/>
      <c r="B5" s="23">
        <v>3</v>
      </c>
      <c r="C5" s="22">
        <v>-13.1</v>
      </c>
      <c r="D5" s="24">
        <f t="shared" si="0"/>
        <v>-59.59865274219181</v>
      </c>
    </row>
    <row r="6" spans="1:4" ht="12.75">
      <c r="A6"/>
      <c r="B6" s="23">
        <v>4</v>
      </c>
      <c r="C6" s="22">
        <v>-13.7</v>
      </c>
      <c r="D6" s="24">
        <f t="shared" si="0"/>
        <v>-60.54634569467481</v>
      </c>
    </row>
    <row r="7" spans="1:4" ht="12.75">
      <c r="A7"/>
      <c r="B7" s="23">
        <v>5</v>
      </c>
      <c r="C7" s="22">
        <v>-14.3</v>
      </c>
      <c r="D7" s="24">
        <f t="shared" si="0"/>
        <v>-61.45586503309911</v>
      </c>
    </row>
    <row r="8" spans="1:4" ht="12.75">
      <c r="A8"/>
      <c r="B8" s="23">
        <v>6</v>
      </c>
      <c r="C8" s="22">
        <v>-2.9</v>
      </c>
      <c r="D8" s="24">
        <f t="shared" si="0"/>
        <v>-30.01118897393311</v>
      </c>
    </row>
    <row r="9" spans="1:4" ht="12.75">
      <c r="A9"/>
      <c r="B9" s="23">
        <v>7</v>
      </c>
      <c r="C9" s="22">
        <v>-3.5</v>
      </c>
      <c r="D9" s="24">
        <f t="shared" si="0"/>
        <v>-33.38404571872595</v>
      </c>
    </row>
    <row r="10" spans="1:4" ht="12.75">
      <c r="A10"/>
      <c r="B10" s="23">
        <v>8</v>
      </c>
      <c r="C10" s="22">
        <v>-4.1</v>
      </c>
      <c r="D10" s="24">
        <f t="shared" si="0"/>
        <v>-36.30500853696858</v>
      </c>
    </row>
    <row r="11" spans="1:4" ht="12.75">
      <c r="A11"/>
      <c r="B11" s="23">
        <v>9</v>
      </c>
      <c r="C11" s="22">
        <v>-4.7</v>
      </c>
      <c r="D11" s="24">
        <f t="shared" si="0"/>
        <v>-38.88303921156818</v>
      </c>
    </row>
    <row r="12" spans="1:4" ht="12.75">
      <c r="A12"/>
      <c r="B12" s="23">
        <v>10</v>
      </c>
      <c r="C12" s="22">
        <v>-5.3</v>
      </c>
      <c r="D12" s="24">
        <f t="shared" si="0"/>
        <v>-41.19188886914193</v>
      </c>
    </row>
    <row r="13" spans="1:4" ht="12.75">
      <c r="A13"/>
      <c r="B13" s="23">
        <v>11</v>
      </c>
      <c r="C13" s="22">
        <v>-5.9</v>
      </c>
      <c r="D13" s="24">
        <f t="shared" si="0"/>
        <v>-43.28361484867737</v>
      </c>
    </row>
    <row r="14" spans="1:4" ht="12.75">
      <c r="A14"/>
      <c r="B14" s="23">
        <v>12</v>
      </c>
      <c r="C14" s="22">
        <v>-6.5</v>
      </c>
      <c r="D14" s="24">
        <f t="shared" si="0"/>
        <v>-45.19629082802832</v>
      </c>
    </row>
    <row r="15" spans="1:4" ht="12.75">
      <c r="A15"/>
      <c r="B15" s="23">
        <v>13</v>
      </c>
      <c r="C15" s="22">
        <v>-7.1</v>
      </c>
      <c r="D15" s="24">
        <f t="shared" si="0"/>
        <v>-46.9586165612729</v>
      </c>
    </row>
    <row r="16" spans="1:4" ht="12.75">
      <c r="A16"/>
      <c r="B16" s="23">
        <v>14</v>
      </c>
      <c r="C16" s="22">
        <v>-7.7</v>
      </c>
      <c r="D16" s="24">
        <f t="shared" si="0"/>
        <v>-48.5927873967083</v>
      </c>
    </row>
    <row r="17" spans="1:4" ht="12.75">
      <c r="A17"/>
      <c r="B17" s="23">
        <v>15</v>
      </c>
      <c r="C17" s="22">
        <v>-8.3</v>
      </c>
      <c r="D17" s="24">
        <f t="shared" si="0"/>
        <v>-50.116345729901106</v>
      </c>
    </row>
    <row r="18" spans="1:4" ht="12.75">
      <c r="A18"/>
      <c r="B18" s="23">
        <v>16</v>
      </c>
      <c r="C18" s="22">
        <v>-8.9</v>
      </c>
      <c r="D18" s="24">
        <f t="shared" si="0"/>
        <v>-51.54341496369353</v>
      </c>
    </row>
    <row r="19" spans="1:4" ht="12.75">
      <c r="A19"/>
      <c r="B19" s="23">
        <v>17</v>
      </c>
      <c r="C19" s="22">
        <v>-9.5</v>
      </c>
      <c r="D19" s="24">
        <f t="shared" si="0"/>
        <v>-52.885546513961856</v>
      </c>
    </row>
    <row r="20" spans="1:4" ht="12.75">
      <c r="A20"/>
      <c r="B20" s="23">
        <v>18</v>
      </c>
      <c r="C20" s="22">
        <v>-10.1</v>
      </c>
      <c r="D20" s="24">
        <f t="shared" si="0"/>
        <v>-54.15231692933964</v>
      </c>
    </row>
    <row r="21" spans="1:4" ht="12.75">
      <c r="A21"/>
      <c r="B21" s="23">
        <v>19</v>
      </c>
      <c r="C21" s="22">
        <v>-10.7</v>
      </c>
      <c r="D21" s="24">
        <f t="shared" si="0"/>
        <v>-55.35175907745497</v>
      </c>
    </row>
    <row r="22" spans="1:4" ht="12.75">
      <c r="A22"/>
      <c r="B22" s="23">
        <v>20</v>
      </c>
      <c r="C22" s="22">
        <v>-11.3</v>
      </c>
      <c r="D22" s="24">
        <f t="shared" si="0"/>
        <v>-56.490680262776245</v>
      </c>
    </row>
    <row r="23" spans="1:4" ht="12.75">
      <c r="A23"/>
      <c r="B23" s="23">
        <v>21</v>
      </c>
      <c r="C23" s="22">
        <v>0.1</v>
      </c>
      <c r="D23" s="24">
        <f t="shared" si="0"/>
        <v>2.7629272951891193</v>
      </c>
    </row>
    <row r="24" spans="1:4" ht="12.75">
      <c r="A24"/>
      <c r="B24" s="23">
        <v>22</v>
      </c>
      <c r="C24" s="22">
        <v>-0.5</v>
      </c>
      <c r="D24" s="24">
        <f t="shared" si="0"/>
        <v>-6.082331205986793</v>
      </c>
    </row>
    <row r="25" spans="1:4" ht="12.75">
      <c r="A25"/>
      <c r="B25" s="23">
        <v>23</v>
      </c>
      <c r="C25" s="22">
        <v>-1.1</v>
      </c>
      <c r="D25" s="24">
        <f t="shared" si="0"/>
        <v>-14.821382065281822</v>
      </c>
    </row>
    <row r="26" spans="1:4" ht="12.75">
      <c r="A26"/>
      <c r="B26" s="23">
        <v>24</v>
      </c>
      <c r="C26" s="22">
        <v>-1.7</v>
      </c>
      <c r="D26" s="24">
        <f t="shared" si="0"/>
        <v>-21.1219052843507</v>
      </c>
    </row>
    <row r="27" spans="1:4" ht="12.75">
      <c r="A27"/>
      <c r="B27" s="23">
        <v>25</v>
      </c>
      <c r="C27" s="22">
        <v>-2.3</v>
      </c>
      <c r="D27" s="24">
        <f t="shared" si="0"/>
        <v>-26.017151763328098</v>
      </c>
    </row>
    <row r="28" spans="1:4" ht="12.75">
      <c r="A28"/>
      <c r="B28" s="23">
        <v>26</v>
      </c>
      <c r="C28" s="22">
        <v>-14.9</v>
      </c>
      <c r="D28" s="24">
        <f t="shared" si="0"/>
        <v>-62.330167676444105</v>
      </c>
    </row>
    <row r="29" spans="1:4" ht="12.75">
      <c r="A29"/>
      <c r="B29" s="23">
        <v>27</v>
      </c>
      <c r="C29" s="22">
        <v>-15.5</v>
      </c>
      <c r="D29" s="24">
        <f t="shared" si="0"/>
        <v>-63.17187963463244</v>
      </c>
    </row>
    <row r="30" spans="1:4" ht="12.75">
      <c r="A30"/>
      <c r="B30" s="23">
        <v>28</v>
      </c>
      <c r="C30" s="22">
        <v>-16.1</v>
      </c>
      <c r="D30" s="24">
        <f t="shared" si="0"/>
        <v>-63.983343657105145</v>
      </c>
    </row>
    <row r="31" spans="1:4" ht="12.75">
      <c r="A31"/>
      <c r="B31" s="23">
        <v>29</v>
      </c>
      <c r="C31" s="22">
        <v>-16.7</v>
      </c>
      <c r="D31" s="24">
        <f t="shared" si="0"/>
        <v>-64.7666585866275</v>
      </c>
    </row>
    <row r="32" spans="1:4" ht="12.75">
      <c r="A32"/>
      <c r="B32" s="23">
        <v>30</v>
      </c>
      <c r="C32" s="22">
        <v>-17.3</v>
      </c>
      <c r="D32" s="24">
        <f t="shared" si="0"/>
        <v>-65.52371209855035</v>
      </c>
    </row>
    <row r="33" ht="12.75">
      <c r="C33" s="12"/>
    </row>
    <row r="34" ht="12.75">
      <c r="B34" t="s">
        <v>15</v>
      </c>
    </row>
    <row r="35" spans="2:10" ht="12.75"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3:9" ht="12.75">
      <c r="C36" s="26" t="s">
        <v>19</v>
      </c>
      <c r="D36" s="26"/>
      <c r="E36" s="26"/>
      <c r="F36" s="26"/>
      <c r="G36" s="26"/>
      <c r="H36" s="26"/>
      <c r="I36" s="26"/>
    </row>
    <row r="37" spans="3:9" ht="12.75">
      <c r="C37" s="13"/>
      <c r="D37" s="13"/>
      <c r="E37" s="13"/>
      <c r="F37" s="13"/>
      <c r="G37" s="13"/>
      <c r="H37" s="13"/>
      <c r="I37" s="13"/>
    </row>
    <row r="38" spans="2:9" ht="12.75"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40" spans="2:9" ht="12.75"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2" spans="2:9" ht="12.75"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4" spans="2:3" ht="12.75">
      <c r="B44">
        <v>5</v>
      </c>
      <c r="C44" t="s">
        <v>58</v>
      </c>
    </row>
    <row r="46" spans="3:9" ht="12.75">
      <c r="C46" t="s">
        <v>21</v>
      </c>
      <c r="D46" s="26"/>
      <c r="E46" s="26"/>
      <c r="F46" s="26"/>
      <c r="G46" s="26"/>
      <c r="H46" s="26"/>
      <c r="I46" s="26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A25">
      <selection activeCell="C56" sqref="C56"/>
    </sheetView>
  </sheetViews>
  <sheetFormatPr defaultColWidth="9.00390625" defaultRowHeight="12.75"/>
  <sheetData>
    <row r="1" ht="12.75">
      <c r="C1" t="s">
        <v>44</v>
      </c>
    </row>
    <row r="2" spans="2:4" ht="12.75">
      <c r="B2" s="23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-1.1</v>
      </c>
      <c r="D3" s="24">
        <f>SQRT(0.3*C3+2)-LOG(C3+1.2)</f>
        <v>2.292284798332009</v>
      </c>
    </row>
    <row r="4" spans="2:4" ht="12.75">
      <c r="B4" s="22">
        <v>2</v>
      </c>
      <c r="C4" s="22">
        <f>C3+0.52</f>
        <v>-0.5800000000000001</v>
      </c>
      <c r="D4" s="24">
        <f aca="true" t="shared" si="0" ref="D4:D32">SQRT(0.3*C4+2)-LOG(C4+1.2)</f>
        <v>1.5589039850304558</v>
      </c>
    </row>
    <row r="5" spans="2:4" ht="12.75">
      <c r="B5" s="22">
        <v>3</v>
      </c>
      <c r="C5" s="22">
        <f aca="true" t="shared" si="1" ref="C5:C32">C4+0.52</f>
        <v>-0.06000000000000005</v>
      </c>
      <c r="D5" s="24">
        <f t="shared" si="0"/>
        <v>1.3509303662937728</v>
      </c>
    </row>
    <row r="6" spans="2:4" ht="12.75">
      <c r="B6" s="22">
        <v>4</v>
      </c>
      <c r="C6" s="22">
        <f t="shared" si="1"/>
        <v>0.45999999999999996</v>
      </c>
      <c r="D6" s="24">
        <f t="shared" si="0"/>
        <v>1.242082050074684</v>
      </c>
    </row>
    <row r="7" spans="2:4" ht="12.75">
      <c r="B7" s="22">
        <v>5</v>
      </c>
      <c r="C7" s="22">
        <f t="shared" si="1"/>
        <v>0.98</v>
      </c>
      <c r="D7" s="24">
        <f t="shared" si="0"/>
        <v>1.1761391620078099</v>
      </c>
    </row>
    <row r="8" spans="2:4" ht="12.75">
      <c r="B8" s="22">
        <v>6</v>
      </c>
      <c r="C8" s="22">
        <f t="shared" si="1"/>
        <v>1.5</v>
      </c>
      <c r="D8" s="24">
        <f t="shared" si="0"/>
        <v>1.1338838200908654</v>
      </c>
    </row>
    <row r="9" spans="2:4" ht="12.75">
      <c r="B9" s="22">
        <v>7</v>
      </c>
      <c r="C9" s="22">
        <f t="shared" si="1"/>
        <v>2.02</v>
      </c>
      <c r="D9" s="24">
        <f t="shared" si="0"/>
        <v>1.1064551268419351</v>
      </c>
    </row>
    <row r="10" spans="2:4" ht="12.75">
      <c r="B10" s="22">
        <v>8</v>
      </c>
      <c r="C10" s="22">
        <f t="shared" si="1"/>
        <v>2.54</v>
      </c>
      <c r="D10" s="24">
        <f t="shared" si="0"/>
        <v>1.089054990642898</v>
      </c>
    </row>
    <row r="11" spans="2:4" ht="12.75">
      <c r="B11" s="22">
        <v>9</v>
      </c>
      <c r="C11" s="22">
        <f t="shared" si="1"/>
        <v>3.06</v>
      </c>
      <c r="D11" s="24">
        <f t="shared" si="0"/>
        <v>1.0788058439840131</v>
      </c>
    </row>
    <row r="12" spans="2:4" ht="12.75">
      <c r="B12" s="22">
        <v>10</v>
      </c>
      <c r="C12" s="22">
        <f t="shared" si="1"/>
        <v>3.58</v>
      </c>
      <c r="D12" s="24">
        <f t="shared" si="0"/>
        <v>1.0738547389033304</v>
      </c>
    </row>
    <row r="13" spans="2:4" ht="12.75">
      <c r="B13" s="22">
        <v>11</v>
      </c>
      <c r="C13" s="22">
        <f t="shared" si="1"/>
        <v>4.1</v>
      </c>
      <c r="D13" s="24">
        <f t="shared" si="0"/>
        <v>1.0729442059603538</v>
      </c>
    </row>
    <row r="14" spans="2:4" ht="12.75">
      <c r="B14" s="22">
        <v>12</v>
      </c>
      <c r="C14" s="22">
        <f t="shared" si="1"/>
        <v>4.619999999999999</v>
      </c>
      <c r="D14" s="24">
        <f t="shared" si="0"/>
        <v>1.0751857077919467</v>
      </c>
    </row>
    <row r="15" spans="2:4" ht="12.75">
      <c r="B15" s="22">
        <v>13</v>
      </c>
      <c r="C15" s="22">
        <f t="shared" si="1"/>
        <v>5.139999999999999</v>
      </c>
      <c r="D15" s="24">
        <f t="shared" si="0"/>
        <v>1.079930933295822</v>
      </c>
    </row>
    <row r="16" spans="2:4" ht="12.75">
      <c r="B16" s="22">
        <v>14</v>
      </c>
      <c r="C16" s="22">
        <f t="shared" si="1"/>
        <v>5.659999999999998</v>
      </c>
      <c r="D16" s="24">
        <f t="shared" si="0"/>
        <v>1.0866943449430675</v>
      </c>
    </row>
    <row r="17" spans="2:4" ht="12.75">
      <c r="B17" s="22">
        <v>15</v>
      </c>
      <c r="C17" s="22">
        <f t="shared" si="1"/>
        <v>6.179999999999998</v>
      </c>
      <c r="D17" s="24">
        <f t="shared" si="0"/>
        <v>1.0951043549803483</v>
      </c>
    </row>
    <row r="18" spans="2:4" ht="12.75">
      <c r="B18" s="22">
        <v>16</v>
      </c>
      <c r="C18" s="22">
        <f t="shared" si="1"/>
        <v>6.6999999999999975</v>
      </c>
      <c r="D18" s="24">
        <f t="shared" si="0"/>
        <v>1.1048713481596373</v>
      </c>
    </row>
    <row r="19" spans="2:4" ht="12.75">
      <c r="B19" s="22">
        <v>17</v>
      </c>
      <c r="C19" s="22">
        <f t="shared" si="1"/>
        <v>7.219999999999997</v>
      </c>
      <c r="D19" s="24">
        <f t="shared" si="0"/>
        <v>1.1157660549709847</v>
      </c>
    </row>
    <row r="20" spans="2:4" ht="12.75">
      <c r="B20" s="22">
        <v>18</v>
      </c>
      <c r="C20" s="22">
        <f t="shared" si="1"/>
        <v>7.739999999999997</v>
      </c>
      <c r="D20" s="24">
        <f t="shared" si="0"/>
        <v>1.1276045198381563</v>
      </c>
    </row>
    <row r="21" spans="2:4" ht="12.75">
      <c r="B21" s="22">
        <v>19</v>
      </c>
      <c r="C21" s="22">
        <f t="shared" si="1"/>
        <v>8.259999999999996</v>
      </c>
      <c r="D21" s="24">
        <f t="shared" si="0"/>
        <v>1.1402374041174264</v>
      </c>
    </row>
    <row r="22" spans="2:4" ht="12.75">
      <c r="B22" s="22">
        <v>20</v>
      </c>
      <c r="C22" s="22">
        <f t="shared" si="1"/>
        <v>8.779999999999996</v>
      </c>
      <c r="D22" s="24">
        <f t="shared" si="0"/>
        <v>1.1535422160076152</v>
      </c>
    </row>
    <row r="23" spans="2:4" ht="12.75">
      <c r="B23" s="22">
        <v>21</v>
      </c>
      <c r="C23" s="22">
        <f t="shared" si="1"/>
        <v>9.299999999999995</v>
      </c>
      <c r="D23" s="24">
        <f t="shared" si="0"/>
        <v>1.167417563753991</v>
      </c>
    </row>
    <row r="24" spans="2:4" ht="12.75">
      <c r="B24" s="22">
        <v>22</v>
      </c>
      <c r="C24" s="22">
        <f t="shared" si="1"/>
        <v>9.819999999999995</v>
      </c>
      <c r="D24" s="24">
        <f t="shared" si="0"/>
        <v>1.1817788367869129</v>
      </c>
    </row>
    <row r="25" spans="2:4" ht="12.75">
      <c r="B25" s="22">
        <v>23</v>
      </c>
      <c r="C25" s="22">
        <f t="shared" si="1"/>
        <v>10.339999999999995</v>
      </c>
      <c r="D25" s="24">
        <f t="shared" si="0"/>
        <v>1.196554913346316</v>
      </c>
    </row>
    <row r="26" spans="2:4" ht="12.75">
      <c r="B26" s="22">
        <v>24</v>
      </c>
      <c r="C26" s="22">
        <f t="shared" si="1"/>
        <v>10.859999999999994</v>
      </c>
      <c r="D26" s="24">
        <f t="shared" si="0"/>
        <v>1.2116856182568954</v>
      </c>
    </row>
    <row r="27" spans="2:4" ht="12.75">
      <c r="B27" s="22">
        <v>25</v>
      </c>
      <c r="C27" s="22">
        <f t="shared" si="1"/>
        <v>11.379999999999994</v>
      </c>
      <c r="D27" s="24">
        <f t="shared" si="0"/>
        <v>1.2271197370925413</v>
      </c>
    </row>
    <row r="28" spans="2:4" ht="12.75">
      <c r="B28" s="22">
        <v>26</v>
      </c>
      <c r="C28" s="22">
        <f t="shared" si="1"/>
        <v>11.899999999999993</v>
      </c>
      <c r="D28" s="24">
        <f t="shared" si="0"/>
        <v>1.2428134485854252</v>
      </c>
    </row>
    <row r="29" spans="2:4" ht="12.75">
      <c r="B29" s="22">
        <v>27</v>
      </c>
      <c r="C29" s="22">
        <f t="shared" si="1"/>
        <v>12.419999999999993</v>
      </c>
      <c r="D29" s="24">
        <f t="shared" si="0"/>
        <v>1.2587290752895821</v>
      </c>
    </row>
    <row r="30" spans="2:4" ht="12.75">
      <c r="B30" s="22">
        <v>28</v>
      </c>
      <c r="C30" s="22">
        <f t="shared" si="1"/>
        <v>12.939999999999992</v>
      </c>
      <c r="D30" s="24">
        <f t="shared" si="0"/>
        <v>1.2748340791234951</v>
      </c>
    </row>
    <row r="31" spans="2:4" ht="12.75">
      <c r="B31" s="22">
        <v>29</v>
      </c>
      <c r="C31" s="22">
        <f t="shared" si="1"/>
        <v>13.459999999999992</v>
      </c>
      <c r="D31" s="24">
        <f t="shared" si="0"/>
        <v>1.2911002472655315</v>
      </c>
    </row>
    <row r="32" spans="2:4" ht="12.75">
      <c r="B32" s="22">
        <v>30</v>
      </c>
      <c r="C32" s="22">
        <f t="shared" si="1"/>
        <v>13.979999999999992</v>
      </c>
      <c r="D32" s="24">
        <f t="shared" si="0"/>
        <v>1.307503027412916</v>
      </c>
    </row>
    <row r="33" ht="12.75">
      <c r="C33" s="12"/>
    </row>
    <row r="34" ht="12.75">
      <c r="B34" t="s">
        <v>15</v>
      </c>
    </row>
    <row r="35" spans="2:10" ht="12.75"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3:9" ht="12.75">
      <c r="C36" s="26" t="s">
        <v>19</v>
      </c>
      <c r="D36" s="26"/>
      <c r="E36" s="26"/>
      <c r="F36" s="26"/>
      <c r="G36" s="26"/>
      <c r="H36" s="26"/>
      <c r="I36" s="26"/>
    </row>
    <row r="37" spans="3:9" ht="12.75">
      <c r="C37" s="13"/>
      <c r="D37" s="13"/>
      <c r="E37" s="13"/>
      <c r="F37" s="13"/>
      <c r="G37" s="13"/>
      <c r="H37" s="13"/>
      <c r="I37" s="13"/>
    </row>
    <row r="38" spans="2:9" ht="12.75">
      <c r="B38">
        <v>2</v>
      </c>
      <c r="C38" s="26" t="s">
        <v>57</v>
      </c>
      <c r="D38" s="26"/>
      <c r="E38" s="26"/>
      <c r="F38" s="26"/>
      <c r="G38" s="26"/>
      <c r="H38" s="26"/>
      <c r="I38" s="26"/>
    </row>
    <row r="40" spans="2:9" ht="12.75"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2" spans="2:9" ht="12.75"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4" spans="2:3" ht="12.75">
      <c r="B44">
        <v>5</v>
      </c>
      <c r="C44" t="s">
        <v>58</v>
      </c>
    </row>
    <row r="46" spans="3:9" ht="12.75">
      <c r="C46" t="s">
        <v>21</v>
      </c>
      <c r="D46" s="26"/>
      <c r="E46" s="26"/>
      <c r="F46" s="26"/>
      <c r="G46" s="26"/>
      <c r="H46" s="26"/>
      <c r="I46" s="26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2">
      <selection activeCell="D54" sqref="D54"/>
    </sheetView>
  </sheetViews>
  <sheetFormatPr defaultColWidth="9.00390625" defaultRowHeight="12.75"/>
  <sheetData>
    <row r="1" ht="12.75">
      <c r="B1" t="s">
        <v>36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EXP(C3)+SQRT(0.33*C3+1)-LOG(C3+11.9)</f>
        <v>0.32429373185697785</v>
      </c>
    </row>
    <row r="4" spans="2:4" ht="12.75">
      <c r="B4" s="22">
        <v>2</v>
      </c>
      <c r="C4" s="22">
        <v>-0.5</v>
      </c>
      <c r="D4" s="24">
        <f aca="true" t="shared" si="0" ref="D4:D32">EXP(C4)+SQRT(0.33*C4+1)-LOG(C4+11.9)</f>
        <v>0.463409152501014</v>
      </c>
    </row>
    <row r="5" spans="2:4" ht="12.75">
      <c r="B5" s="22">
        <v>3</v>
      </c>
      <c r="C5" s="22">
        <v>-0.3</v>
      </c>
      <c r="D5" s="24">
        <f t="shared" si="0"/>
        <v>0.6255704294615423</v>
      </c>
    </row>
    <row r="6" spans="2:4" ht="12.75">
      <c r="B6" s="22">
        <v>4</v>
      </c>
      <c r="C6" s="22">
        <v>4.7</v>
      </c>
      <c r="D6" s="24">
        <f t="shared" si="0"/>
        <v>110.3242493878049</v>
      </c>
    </row>
    <row r="7" spans="2:4" ht="12.75">
      <c r="B7" s="22">
        <v>5</v>
      </c>
      <c r="C7" s="22">
        <v>4.9</v>
      </c>
      <c r="D7" s="24">
        <f t="shared" si="0"/>
        <v>134.68218484030913</v>
      </c>
    </row>
    <row r="8" spans="2:4" ht="12.75">
      <c r="B8" s="22">
        <v>6</v>
      </c>
      <c r="C8" s="22">
        <v>5.1</v>
      </c>
      <c r="D8" s="24">
        <f t="shared" si="0"/>
        <v>164.42944494745493</v>
      </c>
    </row>
    <row r="9" spans="2:4" ht="12.75">
      <c r="B9" s="22">
        <v>7</v>
      </c>
      <c r="C9" s="22">
        <v>0.5</v>
      </c>
      <c r="D9" s="24">
        <f t="shared" si="0"/>
        <v>1.6346512427840385</v>
      </c>
    </row>
    <row r="10" spans="2:4" ht="12.75">
      <c r="B10" s="22">
        <v>8</v>
      </c>
      <c r="C10" s="22">
        <v>0.7</v>
      </c>
      <c r="D10" s="24">
        <f t="shared" si="0"/>
        <v>2.0228865562153264</v>
      </c>
    </row>
    <row r="11" spans="2:4" ht="12.75">
      <c r="B11" s="22">
        <v>9</v>
      </c>
      <c r="C11" s="22">
        <v>0.9</v>
      </c>
      <c r="D11" s="24">
        <f t="shared" si="0"/>
        <v>2.491252219709717</v>
      </c>
    </row>
    <row r="12" spans="2:4" ht="12.75">
      <c r="B12" s="22">
        <v>10</v>
      </c>
      <c r="C12" s="22">
        <v>1.1</v>
      </c>
      <c r="D12" s="24">
        <f t="shared" si="0"/>
        <v>3.0576985814552984</v>
      </c>
    </row>
    <row r="13" spans="2:4" ht="12.75">
      <c r="B13" s="22">
        <v>11</v>
      </c>
      <c r="C13" s="22">
        <v>1.3</v>
      </c>
      <c r="D13" s="24">
        <f t="shared" si="0"/>
        <v>3.744130616594883</v>
      </c>
    </row>
    <row r="14" spans="2:4" ht="12.75">
      <c r="B14" s="22">
        <v>12</v>
      </c>
      <c r="C14" s="22">
        <v>1.5</v>
      </c>
      <c r="D14" s="24">
        <f t="shared" si="0"/>
        <v>4.5772861980370045</v>
      </c>
    </row>
    <row r="15" spans="2:4" ht="12.75">
      <c r="B15" s="22">
        <v>13</v>
      </c>
      <c r="C15" s="22">
        <v>1.7</v>
      </c>
      <c r="D15" s="24">
        <f t="shared" si="0"/>
        <v>5.589808339287821</v>
      </c>
    </row>
    <row r="16" spans="2:4" ht="12.75">
      <c r="B16" s="22">
        <v>14</v>
      </c>
      <c r="C16" s="22">
        <v>1.9</v>
      </c>
      <c r="D16" s="24">
        <f t="shared" si="0"/>
        <v>6.8215544575915</v>
      </c>
    </row>
    <row r="17" spans="2:4" ht="12.75">
      <c r="B17" s="22">
        <v>15</v>
      </c>
      <c r="C17" s="22">
        <v>2.1</v>
      </c>
      <c r="D17" s="24">
        <f t="shared" si="0"/>
        <v>8.321195211435347</v>
      </c>
    </row>
    <row r="18" spans="2:4" ht="12.75">
      <c r="B18" s="22">
        <v>16</v>
      </c>
      <c r="C18" s="22">
        <v>2.3</v>
      </c>
      <c r="D18" s="24">
        <f t="shared" si="0"/>
        <v>10.148167083842491</v>
      </c>
    </row>
    <row r="19" spans="2:4" ht="12.75">
      <c r="B19" s="22">
        <v>17</v>
      </c>
      <c r="C19" s="22">
        <v>2.5</v>
      </c>
      <c r="D19" s="24">
        <f t="shared" si="0"/>
        <v>12.375057077218852</v>
      </c>
    </row>
    <row r="20" spans="2:4" ht="12.75">
      <c r="B20" s="22">
        <v>18</v>
      </c>
      <c r="C20" s="22">
        <v>2.7</v>
      </c>
      <c r="D20" s="24">
        <f t="shared" si="0"/>
        <v>15.0905152259636</v>
      </c>
    </row>
    <row r="21" spans="2:4" ht="12.75">
      <c r="B21" s="22">
        <v>19</v>
      </c>
      <c r="C21" s="22">
        <v>2.9</v>
      </c>
      <c r="D21" s="24">
        <f t="shared" si="0"/>
        <v>18.402811815177188</v>
      </c>
    </row>
    <row r="22" spans="2:4" ht="12.75">
      <c r="B22" s="22">
        <v>20</v>
      </c>
      <c r="C22" s="22">
        <v>3.1</v>
      </c>
      <c r="D22" s="24">
        <f t="shared" si="0"/>
        <v>22.444182067493884</v>
      </c>
    </row>
    <row r="23" spans="2:4" ht="12.75">
      <c r="B23" s="22">
        <v>21</v>
      </c>
      <c r="C23" s="22">
        <v>3.3</v>
      </c>
      <c r="D23" s="24">
        <f t="shared" si="0"/>
        <v>27.37613266358089</v>
      </c>
    </row>
    <row r="24" spans="2:4" ht="12.75">
      <c r="B24" s="22">
        <v>22</v>
      </c>
      <c r="C24" s="22">
        <v>3.5</v>
      </c>
      <c r="D24" s="24">
        <f t="shared" si="0"/>
        <v>33.39592306344617</v>
      </c>
    </row>
    <row r="25" spans="2:4" ht="12.75">
      <c r="B25" s="22">
        <v>23</v>
      </c>
      <c r="C25" s="22">
        <v>3.7</v>
      </c>
      <c r="D25" s="24">
        <f t="shared" si="0"/>
        <v>40.74448174453387</v>
      </c>
    </row>
    <row r="26" spans="2:4" ht="12.75">
      <c r="B26" s="22">
        <v>24</v>
      </c>
      <c r="C26" s="22">
        <v>3.9</v>
      </c>
      <c r="D26" s="24">
        <f t="shared" si="0"/>
        <v>49.716075060866444</v>
      </c>
    </row>
    <row r="27" spans="2:4" ht="12.75">
      <c r="B27" s="22">
        <v>25</v>
      </c>
      <c r="C27" s="22">
        <v>4.1</v>
      </c>
      <c r="D27" s="24">
        <f t="shared" si="0"/>
        <v>60.67011676640565</v>
      </c>
    </row>
    <row r="28" spans="2:4" ht="12.75">
      <c r="B28" s="22">
        <v>26</v>
      </c>
      <c r="C28" s="22">
        <v>4.3</v>
      </c>
      <c r="D28" s="24">
        <f t="shared" si="0"/>
        <v>74.04559215827969</v>
      </c>
    </row>
    <row r="29" spans="2:4" ht="12.75">
      <c r="B29" s="22">
        <v>27</v>
      </c>
      <c r="C29" s="22">
        <v>4.5</v>
      </c>
      <c r="D29" s="24">
        <f t="shared" si="0"/>
        <v>90.37867572951757</v>
      </c>
    </row>
    <row r="30" spans="2:4" ht="12.75">
      <c r="B30" s="22">
        <v>28</v>
      </c>
      <c r="C30" s="22">
        <v>-0.1</v>
      </c>
      <c r="D30" s="24">
        <f t="shared" si="0"/>
        <v>0.8163169922449958</v>
      </c>
    </row>
    <row r="31" spans="2:4" ht="12.75">
      <c r="B31" s="22">
        <v>29</v>
      </c>
      <c r="C31" s="22">
        <v>0.1</v>
      </c>
      <c r="D31" s="24">
        <f t="shared" si="0"/>
        <v>1.0423557478097758</v>
      </c>
    </row>
    <row r="32" spans="2:4" ht="12.75">
      <c r="B32" s="22">
        <v>30</v>
      </c>
      <c r="C32" s="22">
        <v>0.3</v>
      </c>
      <c r="D32" s="24">
        <f t="shared" si="0"/>
        <v>1.3118309853794854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2">
      <selection activeCell="A44" sqref="A44:G44"/>
    </sheetView>
  </sheetViews>
  <sheetFormatPr defaultColWidth="9.00390625" defaultRowHeight="12.75"/>
  <sheetData>
    <row r="1" ht="12.75">
      <c r="B1" t="s">
        <v>35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EXP(0.2*C3)-C3*SIN(C3)+SQRT(C3+2.5)</f>
        <v>1.7600466408322961</v>
      </c>
    </row>
    <row r="4" spans="2:4" ht="12.75">
      <c r="B4" s="22">
        <v>2</v>
      </c>
      <c r="C4" s="22">
        <v>-0.5</v>
      </c>
      <c r="D4" s="24">
        <f aca="true" t="shared" si="0" ref="D4:D32">EXP(0.2*C4)-C4*SIN(C4)+SQRT(C4+2.5)</f>
        <v>2.079338211106953</v>
      </c>
    </row>
    <row r="5" spans="2:4" ht="12.75">
      <c r="B5" s="22">
        <v>3</v>
      </c>
      <c r="C5" s="22">
        <v>-0.3</v>
      </c>
      <c r="D5" s="24">
        <f t="shared" si="0"/>
        <v>2.3363481690049794</v>
      </c>
    </row>
    <row r="6" spans="2:4" ht="12.75">
      <c r="B6" s="22">
        <v>4</v>
      </c>
      <c r="C6" s="22">
        <v>4.7</v>
      </c>
      <c r="D6" s="24">
        <f t="shared" si="0"/>
        <v>9.942902301880293</v>
      </c>
    </row>
    <row r="7" spans="2:4" ht="12.75">
      <c r="B7" s="22">
        <v>5</v>
      </c>
      <c r="C7" s="22">
        <v>4.9</v>
      </c>
      <c r="D7" s="24">
        <f t="shared" si="0"/>
        <v>10.198768145535736</v>
      </c>
    </row>
    <row r="8" spans="2:4" ht="12.75">
      <c r="B8" s="22">
        <v>6</v>
      </c>
      <c r="C8" s="22">
        <v>5.1</v>
      </c>
      <c r="D8" s="24">
        <f t="shared" si="0"/>
        <v>10.251659394253778</v>
      </c>
    </row>
    <row r="9" spans="2:4" ht="12.75">
      <c r="B9" s="22">
        <v>7</v>
      </c>
      <c r="C9" s="22">
        <v>0.5</v>
      </c>
      <c r="D9" s="24">
        <f t="shared" si="0"/>
        <v>2.5975089563424234</v>
      </c>
    </row>
    <row r="10" spans="2:4" ht="12.75">
      <c r="B10" s="22">
        <v>8</v>
      </c>
      <c r="C10" s="22">
        <v>0.7</v>
      </c>
      <c r="D10" s="24">
        <f t="shared" si="0"/>
        <v>2.4881757997906755</v>
      </c>
    </row>
    <row r="11" spans="2:4" ht="12.75">
      <c r="B11" s="22">
        <v>9</v>
      </c>
      <c r="C11" s="22">
        <v>0.9</v>
      </c>
      <c r="D11" s="24">
        <f t="shared" si="0"/>
        <v>2.3361320359156528</v>
      </c>
    </row>
    <row r="12" spans="2:4" ht="12.75">
      <c r="B12" s="22">
        <v>10</v>
      </c>
      <c r="C12" s="22">
        <v>1.1</v>
      </c>
      <c r="D12" s="24">
        <f t="shared" si="0"/>
        <v>2.1631152306208294</v>
      </c>
    </row>
    <row r="13" spans="2:4" ht="12.75">
      <c r="B13" s="22">
        <v>11</v>
      </c>
      <c r="C13" s="22">
        <v>1.3</v>
      </c>
      <c r="D13" s="24">
        <f t="shared" si="0"/>
        <v>1.9936633145852136</v>
      </c>
    </row>
    <row r="14" spans="2:4" ht="12.75">
      <c r="B14" s="22">
        <v>12</v>
      </c>
      <c r="C14" s="22">
        <v>1.5</v>
      </c>
      <c r="D14" s="24">
        <f t="shared" si="0"/>
        <v>1.8536163276699216</v>
      </c>
    </row>
    <row r="15" spans="2:4" ht="12.75">
      <c r="B15" s="22">
        <v>13</v>
      </c>
      <c r="C15" s="22">
        <v>1.7</v>
      </c>
      <c r="D15" s="24">
        <f t="shared" si="0"/>
        <v>1.768507565986317</v>
      </c>
    </row>
    <row r="16" spans="2:4" ht="12.75">
      <c r="B16" s="22">
        <v>14</v>
      </c>
      <c r="C16" s="22">
        <v>1.9</v>
      </c>
      <c r="D16" s="24">
        <f t="shared" si="0"/>
        <v>1.7619321191684403</v>
      </c>
    </row>
    <row r="17" spans="2:4" ht="12.75">
      <c r="B17" s="22">
        <v>15</v>
      </c>
      <c r="C17" s="22">
        <v>2.1</v>
      </c>
      <c r="D17" s="24">
        <f t="shared" si="0"/>
        <v>1.8539829446087208</v>
      </c>
    </row>
    <row r="18" spans="2:4" ht="12.75">
      <c r="B18" s="22">
        <v>16</v>
      </c>
      <c r="C18" s="22">
        <v>2.3</v>
      </c>
      <c r="D18" s="24">
        <f t="shared" si="0"/>
        <v>2.05984222700869</v>
      </c>
    </row>
    <row r="19" spans="2:4" ht="12.75">
      <c r="B19" s="22">
        <v>17</v>
      </c>
      <c r="C19" s="22">
        <v>2.5</v>
      </c>
      <c r="D19" s="24">
        <f t="shared" si="0"/>
        <v>2.388608887940027</v>
      </c>
    </row>
    <row r="20" spans="2:4" ht="12.75">
      <c r="B20" s="22">
        <v>18</v>
      </c>
      <c r="C20" s="22">
        <v>2.7</v>
      </c>
      <c r="D20" s="24">
        <f t="shared" si="0"/>
        <v>2.842432035751794</v>
      </c>
    </row>
    <row r="21" spans="2:4" ht="12.75">
      <c r="B21" s="22">
        <v>19</v>
      </c>
      <c r="C21" s="22">
        <v>2.9</v>
      </c>
      <c r="D21" s="24">
        <f t="shared" si="0"/>
        <v>3.4160053837539746</v>
      </c>
    </row>
    <row r="22" spans="2:4" ht="12.75">
      <c r="B22" s="22">
        <v>20</v>
      </c>
      <c r="C22" s="22">
        <v>3.1</v>
      </c>
      <c r="D22" s="24">
        <f t="shared" si="0"/>
        <v>4.096459901542988</v>
      </c>
    </row>
    <row r="23" spans="2:4" ht="12.75">
      <c r="B23" s="22">
        <v>21</v>
      </c>
      <c r="C23" s="22">
        <v>3.3</v>
      </c>
      <c r="D23" s="24">
        <f t="shared" si="0"/>
        <v>4.86367204083321</v>
      </c>
    </row>
    <row r="24" spans="2:4" ht="12.75">
      <c r="B24" s="22">
        <v>22</v>
      </c>
      <c r="C24" s="22">
        <v>3.5</v>
      </c>
      <c r="D24" s="24">
        <f t="shared" si="0"/>
        <v>5.690983747167324</v>
      </c>
    </row>
    <row r="25" spans="2:4" ht="12.75">
      <c r="B25" s="22">
        <v>23</v>
      </c>
      <c r="C25" s="22">
        <v>3.7</v>
      </c>
      <c r="D25" s="24">
        <f t="shared" si="0"/>
        <v>6.546309155453537</v>
      </c>
    </row>
    <row r="26" spans="2:4" ht="12.75">
      <c r="B26" s="22">
        <v>24</v>
      </c>
      <c r="C26" s="22">
        <v>3.9</v>
      </c>
      <c r="D26" s="24">
        <f t="shared" si="0"/>
        <v>7.393582414450403</v>
      </c>
    </row>
    <row r="27" spans="2:4" ht="12.75">
      <c r="B27" s="22">
        <v>25</v>
      </c>
      <c r="C27" s="22">
        <v>4.1</v>
      </c>
      <c r="D27" s="24">
        <f t="shared" si="0"/>
        <v>8.194482508629514</v>
      </c>
    </row>
    <row r="28" spans="2:4" ht="12.75">
      <c r="B28" s="22">
        <v>26</v>
      </c>
      <c r="C28" s="22">
        <v>4.3</v>
      </c>
      <c r="D28" s="24">
        <f t="shared" si="0"/>
        <v>8.91035518380951</v>
      </c>
    </row>
    <row r="29" spans="2:4" ht="12.75">
      <c r="B29" s="22">
        <v>27</v>
      </c>
      <c r="C29" s="22">
        <v>4.5</v>
      </c>
      <c r="D29" s="24">
        <f t="shared" si="0"/>
        <v>9.504239951714478</v>
      </c>
    </row>
    <row r="30" spans="2:4" ht="12.75">
      <c r="B30" s="22">
        <v>28</v>
      </c>
      <c r="C30" s="22">
        <v>-0.1</v>
      </c>
      <c r="D30" s="24">
        <f t="shared" si="0"/>
        <v>2.5194086701250393</v>
      </c>
    </row>
    <row r="31" spans="2:4" ht="12.75">
      <c r="B31" s="22">
        <v>29</v>
      </c>
      <c r="C31" s="22">
        <v>0.1</v>
      </c>
      <c r="D31" s="24">
        <f t="shared" si="0"/>
        <v>2.6226695480217828</v>
      </c>
    </row>
    <row r="32" spans="2:4" ht="12.75">
      <c r="B32" s="22">
        <v>30</v>
      </c>
      <c r="C32" s="22">
        <v>0.3</v>
      </c>
      <c r="D32" s="24">
        <f t="shared" si="0"/>
        <v>2.646500537615109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D47" sqref="D47"/>
    </sheetView>
  </sheetViews>
  <sheetFormatPr defaultColWidth="9.00390625" defaultRowHeight="12.75"/>
  <sheetData>
    <row r="1" ht="12.75">
      <c r="B1" t="s">
        <v>48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EXP(0.5*C3)-C3*SIN(C3+7)+SQRT(C3+2.5)</f>
        <v>2.058098606557632</v>
      </c>
    </row>
    <row r="4" spans="2:4" ht="12.75">
      <c r="B4" s="22">
        <v>2</v>
      </c>
      <c r="C4" s="22">
        <v>-0.5</v>
      </c>
      <c r="D4" s="24">
        <f aca="true" t="shared" si="0" ref="D4:D32">EXP(0.5*C4)-C4*SIN(C4+7)+SQRT(C4+2.5)</f>
        <v>2.3005743394884077</v>
      </c>
    </row>
    <row r="5" spans="2:4" ht="12.75">
      <c r="B5" s="22">
        <v>3</v>
      </c>
      <c r="C5" s="22">
        <v>-0.3</v>
      </c>
      <c r="D5" s="24">
        <f t="shared" si="0"/>
        <v>2.46540265002917</v>
      </c>
    </row>
    <row r="6" spans="2:4" ht="12.75">
      <c r="B6" s="22">
        <v>4</v>
      </c>
      <c r="C6" s="22">
        <v>4.7</v>
      </c>
      <c r="D6" s="24">
        <f t="shared" si="0"/>
        <v>16.75017414214678</v>
      </c>
    </row>
    <row r="7" spans="2:4" ht="12.75">
      <c r="B7" s="22">
        <v>5</v>
      </c>
      <c r="C7" s="22">
        <v>4.9</v>
      </c>
      <c r="D7" s="24">
        <f t="shared" si="0"/>
        <v>17.337512670931943</v>
      </c>
    </row>
    <row r="8" spans="2:4" ht="12.75">
      <c r="B8" s="22">
        <v>6</v>
      </c>
      <c r="C8" s="22">
        <v>5.1</v>
      </c>
      <c r="D8" s="24">
        <f t="shared" si="0"/>
        <v>17.85711560220754</v>
      </c>
    </row>
    <row r="9" spans="2:4" ht="12.75">
      <c r="B9" s="22">
        <v>7</v>
      </c>
      <c r="C9" s="22">
        <v>0.5</v>
      </c>
      <c r="D9" s="24">
        <f t="shared" si="0"/>
        <v>2.547076235869249</v>
      </c>
    </row>
    <row r="10" spans="2:4" ht="12.75">
      <c r="B10" s="22">
        <v>8</v>
      </c>
      <c r="C10" s="22">
        <v>0.7</v>
      </c>
      <c r="D10" s="24">
        <f t="shared" si="0"/>
        <v>2.516204166879189</v>
      </c>
    </row>
    <row r="11" spans="2:4" ht="12.75">
      <c r="B11" s="22">
        <v>9</v>
      </c>
      <c r="C11" s="22">
        <v>0.9</v>
      </c>
      <c r="D11" s="24">
        <f t="shared" si="0"/>
        <v>2.5131738692929515</v>
      </c>
    </row>
    <row r="12" spans="2:4" ht="12.75">
      <c r="B12" s="22">
        <v>10</v>
      </c>
      <c r="C12" s="22">
        <v>1.1</v>
      </c>
      <c r="D12" s="24">
        <f t="shared" si="0"/>
        <v>2.563740822038828</v>
      </c>
    </row>
    <row r="13" spans="2:4" ht="12.75">
      <c r="B13" s="22">
        <v>11</v>
      </c>
      <c r="C13" s="22">
        <v>1.3</v>
      </c>
      <c r="D13" s="24">
        <f t="shared" si="0"/>
        <v>2.6920763140925077</v>
      </c>
    </row>
    <row r="14" spans="2:4" ht="12.75">
      <c r="B14" s="22">
        <v>12</v>
      </c>
      <c r="C14" s="22">
        <v>1.5</v>
      </c>
      <c r="D14" s="24">
        <f t="shared" si="0"/>
        <v>2.9192693476774396</v>
      </c>
    </row>
    <row r="15" spans="2:4" ht="12.75">
      <c r="B15" s="22">
        <v>13</v>
      </c>
      <c r="C15" s="22">
        <v>1.7</v>
      </c>
      <c r="D15" s="24">
        <f t="shared" si="0"/>
        <v>3.261989313978199</v>
      </c>
    </row>
    <row r="16" spans="2:4" ht="12.75">
      <c r="B16" s="22">
        <v>14</v>
      </c>
      <c r="C16" s="22">
        <v>1.9</v>
      </c>
      <c r="D16" s="24">
        <f t="shared" si="0"/>
        <v>3.7313877283861685</v>
      </c>
    </row>
    <row r="17" spans="2:4" ht="12.75">
      <c r="B17" s="22">
        <v>15</v>
      </c>
      <c r="C17" s="22">
        <v>2.1</v>
      </c>
      <c r="D17" s="24">
        <f t="shared" si="0"/>
        <v>4.332305616082246</v>
      </c>
    </row>
    <row r="18" spans="2:4" ht="12.75">
      <c r="B18" s="22">
        <v>16</v>
      </c>
      <c r="C18" s="22">
        <v>2.3</v>
      </c>
      <c r="D18" s="24">
        <f t="shared" si="0"/>
        <v>5.0628379656441895</v>
      </c>
    </row>
    <row r="19" spans="2:4" ht="12.75">
      <c r="B19" s="22">
        <v>17</v>
      </c>
      <c r="C19" s="22">
        <v>2.5</v>
      </c>
      <c r="D19" s="24">
        <f t="shared" si="0"/>
        <v>5.914288736116155</v>
      </c>
    </row>
    <row r="20" spans="2:4" ht="12.75">
      <c r="B20" s="22">
        <v>18</v>
      </c>
      <c r="C20" s="22">
        <v>2.7</v>
      </c>
      <c r="D20" s="24">
        <f t="shared" si="0"/>
        <v>6.871530072204795</v>
      </c>
    </row>
    <row r="21" spans="2:4" ht="12.75">
      <c r="B21" s="22">
        <v>19</v>
      </c>
      <c r="C21" s="22">
        <v>2.9</v>
      </c>
      <c r="D21" s="24">
        <f t="shared" si="0"/>
        <v>7.913758614841699</v>
      </c>
    </row>
    <row r="22" spans="2:4" ht="12.75">
      <c r="B22" s="22">
        <v>20</v>
      </c>
      <c r="C22" s="22">
        <v>3.1</v>
      </c>
      <c r="D22" s="24">
        <f t="shared" si="0"/>
        <v>9.015621107398523</v>
      </c>
    </row>
    <row r="23" spans="2:4" ht="12.75">
      <c r="B23" s="22">
        <v>21</v>
      </c>
      <c r="C23" s="22">
        <v>3.3</v>
      </c>
      <c r="D23" s="24">
        <f t="shared" si="0"/>
        <v>10.14866191515813</v>
      </c>
    </row>
    <row r="24" spans="2:4" ht="12.75">
      <c r="B24" s="22">
        <v>22</v>
      </c>
      <c r="C24" s="22">
        <v>3.5</v>
      </c>
      <c r="D24" s="24">
        <f t="shared" si="0"/>
        <v>11.283027578689754</v>
      </c>
    </row>
    <row r="25" spans="2:4" ht="12.75">
      <c r="B25" s="22">
        <v>23</v>
      </c>
      <c r="C25" s="22">
        <v>3.7</v>
      </c>
      <c r="D25" s="24">
        <f t="shared" si="0"/>
        <v>12.389349002399275</v>
      </c>
    </row>
    <row r="26" spans="2:4" ht="12.75">
      <c r="B26" s="22">
        <v>24</v>
      </c>
      <c r="C26" s="22">
        <v>3.9</v>
      </c>
      <c r="D26" s="24">
        <f t="shared" si="0"/>
        <v>13.44071109661887</v>
      </c>
    </row>
    <row r="27" spans="2:4" ht="12.75">
      <c r="B27" s="22">
        <v>25</v>
      </c>
      <c r="C27" s="22">
        <v>4.1</v>
      </c>
      <c r="D27" s="24">
        <f t="shared" si="0"/>
        <v>14.414613233676151</v>
      </c>
    </row>
    <row r="28" spans="2:4" ht="12.75">
      <c r="B28" s="22">
        <v>26</v>
      </c>
      <c r="C28" s="22">
        <v>4.3</v>
      </c>
      <c r="D28" s="24">
        <f t="shared" si="0"/>
        <v>15.294822133837933</v>
      </c>
    </row>
    <row r="29" spans="2:4" ht="12.75">
      <c r="B29" s="22">
        <v>27</v>
      </c>
      <c r="C29" s="22">
        <v>4.5</v>
      </c>
      <c r="D29" s="24">
        <f t="shared" si="0"/>
        <v>16.073021933521044</v>
      </c>
    </row>
    <row r="30" spans="2:4" ht="12.75">
      <c r="B30" s="22">
        <v>28</v>
      </c>
      <c r="C30" s="22">
        <v>-0.1</v>
      </c>
      <c r="D30" s="24">
        <f t="shared" si="0"/>
        <v>2.5582667394225007</v>
      </c>
    </row>
    <row r="31" spans="2:4" ht="12.75">
      <c r="B31" s="22">
        <v>29</v>
      </c>
      <c r="C31" s="22">
        <v>0.1</v>
      </c>
      <c r="D31" s="24">
        <f t="shared" si="0"/>
        <v>2.5908257420231466</v>
      </c>
    </row>
    <row r="32" spans="2:4" ht="12.75">
      <c r="B32" s="22">
        <v>30</v>
      </c>
      <c r="C32" s="22">
        <v>0.3</v>
      </c>
      <c r="D32" s="24">
        <f t="shared" si="0"/>
        <v>2.580023309607865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8">
      <selection activeCell="E51" sqref="E51"/>
    </sheetView>
  </sheetViews>
  <sheetFormatPr defaultColWidth="9.00390625" defaultRowHeight="12.75"/>
  <sheetData>
    <row r="1" ht="12.75">
      <c r="B1" t="s">
        <v>34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0.5*EXP(C3)-0.5*SQRT(C3+1)</f>
        <v>-0.02556862685687833</v>
      </c>
    </row>
    <row r="4" spans="2:4" ht="12.75">
      <c r="B4" s="22">
        <v>2</v>
      </c>
      <c r="C4" s="22">
        <v>-0.5</v>
      </c>
      <c r="D4" s="24">
        <f aca="true" t="shared" si="0" ref="D4:D32">0.5*EXP(C4)-0.5*SQRT(C4+1)</f>
        <v>-0.050288060736957074</v>
      </c>
    </row>
    <row r="5" spans="2:4" ht="12.75">
      <c r="B5" s="22">
        <v>3</v>
      </c>
      <c r="C5" s="22">
        <v>-0.3</v>
      </c>
      <c r="D5" s="24">
        <f t="shared" si="0"/>
        <v>-0.04792090292617884</v>
      </c>
    </row>
    <row r="6" spans="2:4" ht="12.75">
      <c r="B6" s="22">
        <v>4</v>
      </c>
      <c r="C6" s="22">
        <v>4.7</v>
      </c>
      <c r="D6" s="24">
        <f t="shared" si="0"/>
        <v>53.77985258743043</v>
      </c>
    </row>
    <row r="7" spans="2:4" ht="12.75">
      <c r="B7" s="22">
        <v>5</v>
      </c>
      <c r="C7" s="22">
        <v>4.9</v>
      </c>
      <c r="D7" s="24">
        <f t="shared" si="0"/>
        <v>65.93039406231865</v>
      </c>
    </row>
    <row r="8" spans="2:4" ht="12.75">
      <c r="B8" s="22">
        <v>6</v>
      </c>
      <c r="C8" s="22">
        <v>5.12</v>
      </c>
      <c r="D8" s="24">
        <f t="shared" si="0"/>
        <v>82.43075312286675</v>
      </c>
    </row>
    <row r="9" spans="2:4" ht="12.75">
      <c r="B9" s="22">
        <v>7</v>
      </c>
      <c r="C9" s="22">
        <v>0.5</v>
      </c>
      <c r="D9" s="24">
        <f t="shared" si="0"/>
        <v>0.21198819965426963</v>
      </c>
    </row>
    <row r="10" spans="2:4" ht="12.75">
      <c r="B10" s="22">
        <v>8</v>
      </c>
      <c r="C10" s="22">
        <v>0.7</v>
      </c>
      <c r="D10" s="24">
        <f t="shared" si="0"/>
        <v>0.35495611321497345</v>
      </c>
    </row>
    <row r="11" spans="2:4" ht="12.75">
      <c r="B11" s="22">
        <v>9</v>
      </c>
      <c r="C11" s="22">
        <v>0.9</v>
      </c>
      <c r="D11" s="24">
        <f t="shared" si="0"/>
        <v>0.5405991179739639</v>
      </c>
    </row>
    <row r="12" spans="2:4" ht="12.75">
      <c r="B12" s="22">
        <v>10</v>
      </c>
      <c r="C12" s="22">
        <v>1.1</v>
      </c>
      <c r="D12" s="24">
        <f t="shared" si="0"/>
        <v>0.7775141746637447</v>
      </c>
    </row>
    <row r="13" spans="2:4" ht="12.75">
      <c r="B13" s="22">
        <v>11</v>
      </c>
      <c r="C13" s="22">
        <v>1.3</v>
      </c>
      <c r="D13" s="24">
        <f t="shared" si="0"/>
        <v>1.0763607894044673</v>
      </c>
    </row>
    <row r="14" spans="2:4" ht="12.75">
      <c r="B14" s="22">
        <v>12</v>
      </c>
      <c r="C14" s="22">
        <v>1.5</v>
      </c>
      <c r="D14" s="24">
        <f t="shared" si="0"/>
        <v>1.4502751201269373</v>
      </c>
    </row>
    <row r="15" spans="2:4" ht="12.75">
      <c r="B15" s="22">
        <v>13</v>
      </c>
      <c r="C15" s="22">
        <v>1.7</v>
      </c>
      <c r="D15" s="24">
        <f t="shared" si="0"/>
        <v>1.9153898596058507</v>
      </c>
    </row>
    <row r="16" spans="2:4" ht="12.75">
      <c r="B16" s="22">
        <v>14</v>
      </c>
      <c r="C16" s="22">
        <v>1.9</v>
      </c>
      <c r="D16" s="24">
        <f t="shared" si="0"/>
        <v>2.4914779028433145</v>
      </c>
    </row>
    <row r="17" spans="2:4" ht="12.75">
      <c r="B17" s="22">
        <v>15</v>
      </c>
      <c r="C17" s="22">
        <v>2.1</v>
      </c>
      <c r="D17" s="24">
        <f t="shared" si="0"/>
        <v>3.2027441132008754</v>
      </c>
    </row>
    <row r="18" spans="2:4" ht="12.75">
      <c r="B18" s="22">
        <v>16</v>
      </c>
      <c r="C18" s="22">
        <v>2.3</v>
      </c>
      <c r="D18" s="24">
        <f t="shared" si="0"/>
        <v>4.078796121178112</v>
      </c>
    </row>
    <row r="19" spans="2:4" ht="12.75">
      <c r="B19" s="22">
        <v>17</v>
      </c>
      <c r="C19" s="22">
        <v>2.5</v>
      </c>
      <c r="D19" s="24">
        <f t="shared" si="0"/>
        <v>5.155832633658251</v>
      </c>
    </row>
    <row r="20" spans="2:4" ht="12.75">
      <c r="B20" s="22">
        <v>18</v>
      </c>
      <c r="C20" s="22">
        <v>2.7</v>
      </c>
      <c r="D20" s="24">
        <f t="shared" si="0"/>
        <v>6.478096659352851</v>
      </c>
    </row>
    <row r="21" spans="2:4" ht="12.75">
      <c r="B21" s="22">
        <v>19</v>
      </c>
      <c r="C21" s="22">
        <v>2.9</v>
      </c>
      <c r="D21" s="24">
        <f t="shared" si="0"/>
        <v>8.099651801814955</v>
      </c>
    </row>
    <row r="22" spans="2:4" ht="12.75">
      <c r="B22" s="22">
        <v>20</v>
      </c>
      <c r="C22" s="22">
        <v>3.1</v>
      </c>
      <c r="D22" s="24">
        <f t="shared" si="0"/>
        <v>10.086552804154989</v>
      </c>
    </row>
    <row r="23" spans="2:4" ht="12.75">
      <c r="B23" s="22">
        <v>21</v>
      </c>
      <c r="C23" s="22">
        <v>3.3</v>
      </c>
      <c r="D23" s="24">
        <f t="shared" si="0"/>
        <v>12.519497392662556</v>
      </c>
    </row>
    <row r="24" spans="2:4" ht="12.75">
      <c r="B24" s="22">
        <v>22</v>
      </c>
      <c r="C24" s="22">
        <v>3.5</v>
      </c>
      <c r="D24" s="24">
        <f t="shared" si="0"/>
        <v>15.497065807566335</v>
      </c>
    </row>
    <row r="25" spans="2:4" ht="12.75">
      <c r="B25" s="22">
        <v>23</v>
      </c>
      <c r="C25" s="22">
        <v>3.7</v>
      </c>
      <c r="D25" s="24">
        <f t="shared" si="0"/>
        <v>19.13967801059976</v>
      </c>
    </row>
    <row r="26" spans="2:4" ht="12.75">
      <c r="B26" s="22">
        <v>24</v>
      </c>
      <c r="C26" s="22">
        <v>3.9</v>
      </c>
      <c r="D26" s="24">
        <f t="shared" si="0"/>
        <v>23.59442737170615</v>
      </c>
    </row>
    <row r="27" spans="2:4" ht="12.75">
      <c r="B27" s="22">
        <v>25</v>
      </c>
      <c r="C27" s="22">
        <v>4.1</v>
      </c>
      <c r="D27" s="24">
        <f t="shared" si="0"/>
        <v>29.040984819617353</v>
      </c>
    </row>
    <row r="28" spans="2:4" ht="12.75">
      <c r="B28" s="22">
        <v>26</v>
      </c>
      <c r="C28" s="22">
        <v>4.3</v>
      </c>
      <c r="D28" s="24">
        <f t="shared" si="0"/>
        <v>35.69881040647576</v>
      </c>
    </row>
    <row r="29" spans="2:4" ht="12.75">
      <c r="B29" s="22">
        <v>27</v>
      </c>
      <c r="C29" s="22">
        <v>4.5</v>
      </c>
      <c r="D29" s="24">
        <f t="shared" si="0"/>
        <v>43.83596171030505</v>
      </c>
    </row>
    <row r="30" spans="2:4" ht="12.75">
      <c r="B30" s="22">
        <v>28</v>
      </c>
      <c r="C30" s="22">
        <v>-0.1</v>
      </c>
      <c r="D30" s="24">
        <f t="shared" si="0"/>
        <v>-0.021922940007277125</v>
      </c>
    </row>
    <row r="31" spans="2:4" ht="12.75">
      <c r="B31" s="22">
        <v>29</v>
      </c>
      <c r="C31" s="22">
        <v>0.1</v>
      </c>
      <c r="D31" s="24">
        <f t="shared" si="0"/>
        <v>0.02818103495274804</v>
      </c>
    </row>
    <row r="32" spans="2:4" ht="12.75">
      <c r="B32" s="22">
        <v>30</v>
      </c>
      <c r="C32" s="22">
        <v>0.3</v>
      </c>
      <c r="D32" s="24">
        <f t="shared" si="0"/>
        <v>0.10484169123843257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2">
      <selection activeCell="H41" sqref="H41"/>
    </sheetView>
  </sheetViews>
  <sheetFormatPr defaultColWidth="9.00390625" defaultRowHeight="12.75"/>
  <sheetData>
    <row r="1" ht="12.75">
      <c r="B1" t="s">
        <v>33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EXP(C3)+SQRT((C3+1)/14)-2*SIN(C3)</f>
        <v>1.9314056892090714</v>
      </c>
    </row>
    <row r="4" spans="2:4" ht="12.75">
      <c r="B4" s="22">
        <v>2</v>
      </c>
      <c r="C4" s="22">
        <v>-0.5</v>
      </c>
      <c r="D4" s="24">
        <f aca="true" t="shared" si="0" ref="D4:D32">EXP(C4)+SQRT((C4+1)/14)-2*SIN(C4)</f>
        <v>1.754363973425653</v>
      </c>
    </row>
    <row r="5" spans="2:4" ht="12.75">
      <c r="B5" s="22">
        <v>3</v>
      </c>
      <c r="C5" s="22">
        <v>-0.3</v>
      </c>
      <c r="D5" s="24">
        <f t="shared" si="0"/>
        <v>1.555465431754376</v>
      </c>
    </row>
    <row r="6" spans="2:4" ht="12.75">
      <c r="B6" s="22">
        <v>4</v>
      </c>
      <c r="C6" s="22">
        <v>4.7</v>
      </c>
      <c r="D6" s="24">
        <f t="shared" si="0"/>
        <v>112.58509643679821</v>
      </c>
    </row>
    <row r="7" spans="2:4" ht="12.75">
      <c r="B7" s="22">
        <v>5</v>
      </c>
      <c r="C7" s="22">
        <v>4.9</v>
      </c>
      <c r="D7" s="24">
        <f t="shared" si="0"/>
        <v>136.90386021118428</v>
      </c>
    </row>
    <row r="8" spans="2:4" ht="12.75">
      <c r="B8" s="22">
        <v>6</v>
      </c>
      <c r="C8" s="22">
        <v>5.1</v>
      </c>
      <c r="D8" s="24">
        <f t="shared" si="0"/>
        <v>166.5336232389656</v>
      </c>
    </row>
    <row r="9" spans="2:4" ht="12.75">
      <c r="B9" s="22">
        <v>7</v>
      </c>
      <c r="C9" s="22">
        <v>0.5</v>
      </c>
      <c r="D9" s="24">
        <f t="shared" si="0"/>
        <v>1.0171970288457106</v>
      </c>
    </row>
    <row r="10" spans="2:4" ht="12.75">
      <c r="B10" s="22">
        <v>8</v>
      </c>
      <c r="C10" s="22">
        <v>0.7</v>
      </c>
      <c r="D10" s="24">
        <f t="shared" si="0"/>
        <v>1.0737833592136794</v>
      </c>
    </row>
    <row r="11" spans="2:4" ht="12.75">
      <c r="B11" s="22">
        <v>9</v>
      </c>
      <c r="C11" s="22">
        <v>0.9</v>
      </c>
      <c r="D11" s="24">
        <f t="shared" si="0"/>
        <v>1.2613434907084866</v>
      </c>
    </row>
    <row r="12" spans="2:4" ht="12.75">
      <c r="B12" s="22">
        <v>10</v>
      </c>
      <c r="C12" s="22">
        <v>1.1</v>
      </c>
      <c r="D12" s="24">
        <f t="shared" si="0"/>
        <v>1.6090496384443043</v>
      </c>
    </row>
    <row r="13" spans="2:4" ht="12.75">
      <c r="B13" s="22">
        <v>11</v>
      </c>
      <c r="C13" s="22">
        <v>1.3</v>
      </c>
      <c r="D13" s="24">
        <f t="shared" si="0"/>
        <v>2.147502038473747</v>
      </c>
    </row>
    <row r="14" spans="2:4" ht="12.75">
      <c r="B14" s="22">
        <v>12</v>
      </c>
      <c r="C14" s="22">
        <v>1.5</v>
      </c>
      <c r="D14" s="24">
        <f t="shared" si="0"/>
        <v>2.9092762244942136</v>
      </c>
    </row>
    <row r="15" spans="2:4" ht="12.75">
      <c r="B15" s="22">
        <v>13</v>
      </c>
      <c r="C15" s="22">
        <v>1.7</v>
      </c>
      <c r="D15" s="24">
        <f t="shared" si="0"/>
        <v>3.929772803649103</v>
      </c>
    </row>
    <row r="16" spans="2:4" ht="12.75">
      <c r="B16" s="22">
        <v>14</v>
      </c>
      <c r="C16" s="22">
        <v>1.9</v>
      </c>
      <c r="D16" s="24">
        <f t="shared" si="0"/>
        <v>5.248423761820839</v>
      </c>
    </row>
    <row r="17" spans="2:4" ht="12.75">
      <c r="B17" s="22">
        <v>15</v>
      </c>
      <c r="C17" s="22">
        <v>2.1</v>
      </c>
      <c r="D17" s="24">
        <f t="shared" si="0"/>
        <v>6.910313153327064</v>
      </c>
    </row>
    <row r="18" spans="2:4" ht="12.75">
      <c r="B18" s="22">
        <v>16</v>
      </c>
      <c r="C18" s="22">
        <v>2.3</v>
      </c>
      <c r="D18" s="24">
        <f t="shared" si="0"/>
        <v>8.96827618668889</v>
      </c>
    </row>
    <row r="19" spans="2:4" ht="12.75">
      <c r="B19" s="22">
        <v>17</v>
      </c>
      <c r="C19" s="22">
        <v>2.5</v>
      </c>
      <c r="D19" s="24">
        <f t="shared" si="0"/>
        <v>11.48554967249556</v>
      </c>
    </row>
    <row r="20" spans="2:4" ht="12.75">
      <c r="B20" s="22">
        <v>18</v>
      </c>
      <c r="C20" s="22">
        <v>2.7</v>
      </c>
      <c r="D20" s="24">
        <f t="shared" si="0"/>
        <v>14.539059227703651</v>
      </c>
    </row>
    <row r="21" spans="2:4" ht="12.75">
      <c r="B21" s="22">
        <v>19</v>
      </c>
      <c r="C21" s="22">
        <v>2.9</v>
      </c>
      <c r="D21" s="24">
        <f t="shared" si="0"/>
        <v>18.223445373926843</v>
      </c>
    </row>
    <row r="22" spans="2:4" ht="12.75">
      <c r="B22" s="22">
        <v>20</v>
      </c>
      <c r="C22" s="22">
        <v>3.1</v>
      </c>
      <c r="D22" s="24">
        <f t="shared" si="0"/>
        <v>22.655952725857222</v>
      </c>
    </row>
    <row r="23" spans="2:4" ht="12.75">
      <c r="B23" s="22">
        <v>21</v>
      </c>
      <c r="C23" s="22">
        <v>3.3</v>
      </c>
      <c r="D23" s="24">
        <f t="shared" si="0"/>
        <v>27.98233501583783</v>
      </c>
    </row>
    <row r="24" spans="2:4" ht="12.75">
      <c r="B24" s="22">
        <v>22</v>
      </c>
      <c r="C24" s="22">
        <v>3.5</v>
      </c>
      <c r="D24" s="24">
        <f t="shared" si="0"/>
        <v>34.38396512358539</v>
      </c>
    </row>
    <row r="25" spans="2:4" ht="12.75">
      <c r="B25" s="22">
        <v>23</v>
      </c>
      <c r="C25" s="22">
        <v>3.7</v>
      </c>
      <c r="D25" s="24">
        <f t="shared" si="0"/>
        <v>42.08638520733219</v>
      </c>
    </row>
    <row r="26" spans="2:4" ht="12.75">
      <c r="B26" s="22">
        <v>24</v>
      </c>
      <c r="C26" s="22">
        <v>3.9</v>
      </c>
      <c r="D26" s="24">
        <f t="shared" si="0"/>
        <v>51.36958940220807</v>
      </c>
    </row>
    <row r="27" spans="2:4" ht="12.75">
      <c r="B27" s="22">
        <v>25</v>
      </c>
      <c r="C27" s="22">
        <v>4.1</v>
      </c>
      <c r="D27" s="24">
        <f t="shared" si="0"/>
        <v>62.58040268161299</v>
      </c>
    </row>
    <row r="28" spans="2:4" ht="12.75">
      <c r="B28" s="22">
        <v>26</v>
      </c>
      <c r="C28" s="22">
        <v>4.3</v>
      </c>
      <c r="D28" s="24">
        <f t="shared" si="0"/>
        <v>76.14740715787636</v>
      </c>
    </row>
    <row r="29" spans="2:4" ht="12.75">
      <c r="B29" s="22">
        <v>27</v>
      </c>
      <c r="C29" s="22">
        <v>4.5</v>
      </c>
      <c r="D29" s="24">
        <f t="shared" si="0"/>
        <v>92.59897470638002</v>
      </c>
    </row>
    <row r="30" spans="2:4" ht="12.75">
      <c r="B30" s="22">
        <v>28</v>
      </c>
      <c r="C30" s="22">
        <v>-0.1</v>
      </c>
      <c r="D30" s="24">
        <f t="shared" si="0"/>
        <v>1.358050527748171</v>
      </c>
    </row>
    <row r="31" spans="2:4" ht="12.75">
      <c r="B31" s="22">
        <v>29</v>
      </c>
      <c r="C31" s="22">
        <v>0.1</v>
      </c>
      <c r="D31" s="24">
        <f t="shared" si="0"/>
        <v>1.1858100400726856</v>
      </c>
    </row>
    <row r="32" spans="2:4" ht="12.75">
      <c r="B32" s="22">
        <v>30</v>
      </c>
      <c r="C32" s="22">
        <v>0.3</v>
      </c>
      <c r="D32" s="24">
        <f t="shared" si="0"/>
        <v>1.0635430943633462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A44" sqref="A44:G44"/>
    </sheetView>
  </sheetViews>
  <sheetFormatPr defaultColWidth="9.00390625" defaultRowHeight="12.75"/>
  <sheetData>
    <row r="1" ht="12.75">
      <c r="B1" t="s">
        <v>32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EXP(C3)-21*SQRT(C3+11)</f>
        <v>-66.90000214690969</v>
      </c>
    </row>
    <row r="4" spans="2:4" ht="12.75">
      <c r="B4" s="22">
        <v>2</v>
      </c>
      <c r="C4" s="22">
        <v>-0.5</v>
      </c>
      <c r="D4" s="24">
        <f aca="true" t="shared" si="0" ref="D4:D32">EXP(C4)-21*SQRT(C4+11)</f>
        <v>-67.4412466735699</v>
      </c>
    </row>
    <row r="5" spans="2:4" ht="12.75">
      <c r="B5" s="22">
        <v>3</v>
      </c>
      <c r="C5" s="22">
        <v>-0.3</v>
      </c>
      <c r="D5" s="24">
        <f t="shared" si="0"/>
        <v>-67.95197616126201</v>
      </c>
    </row>
    <row r="6" spans="2:4" ht="12.75">
      <c r="B6" s="22">
        <v>4</v>
      </c>
      <c r="C6" s="22">
        <v>4.7</v>
      </c>
      <c r="D6" s="24">
        <f t="shared" si="0"/>
        <v>26.738398876255943</v>
      </c>
    </row>
    <row r="7" spans="2:4" ht="12.75">
      <c r="B7" s="22">
        <v>5</v>
      </c>
      <c r="C7" s="22">
        <v>4.9</v>
      </c>
      <c r="D7" s="24">
        <f t="shared" si="0"/>
        <v>50.5526911279526</v>
      </c>
    </row>
    <row r="8" spans="2:4" ht="12.75">
      <c r="B8" s="22">
        <v>6</v>
      </c>
      <c r="C8" s="22">
        <v>5.1</v>
      </c>
      <c r="D8" s="24">
        <f t="shared" si="0"/>
        <v>79.7598161793984</v>
      </c>
    </row>
    <row r="9" spans="2:4" ht="12.75">
      <c r="B9" s="22">
        <v>7</v>
      </c>
      <c r="C9" s="22">
        <v>0.5</v>
      </c>
      <c r="D9" s="24">
        <f t="shared" si="0"/>
        <v>-69.5657435521152</v>
      </c>
    </row>
    <row r="10" spans="2:4" ht="12.75">
      <c r="B10" s="22">
        <v>8</v>
      </c>
      <c r="C10" s="22">
        <v>0.7</v>
      </c>
      <c r="D10" s="24">
        <f t="shared" si="0"/>
        <v>-69.81729907377522</v>
      </c>
    </row>
    <row r="11" spans="2:4" ht="12.75">
      <c r="B11" s="22">
        <v>9</v>
      </c>
      <c r="C11" s="22">
        <v>0.9</v>
      </c>
      <c r="D11" s="24">
        <f t="shared" si="0"/>
        <v>-69.98278779361648</v>
      </c>
    </row>
    <row r="12" spans="2:4" ht="12.75">
      <c r="B12" s="22">
        <v>10</v>
      </c>
      <c r="C12" s="22">
        <v>1.1</v>
      </c>
      <c r="D12" s="24">
        <f t="shared" si="0"/>
        <v>-70.04444792594312</v>
      </c>
    </row>
    <row r="13" spans="2:4" ht="12.75">
      <c r="B13" s="22">
        <v>11</v>
      </c>
      <c r="C13" s="22">
        <v>1.3</v>
      </c>
      <c r="D13" s="24">
        <f t="shared" si="0"/>
        <v>-69.98055058273152</v>
      </c>
    </row>
    <row r="14" spans="2:4" ht="12.75">
      <c r="B14" s="22">
        <v>12</v>
      </c>
      <c r="C14" s="22">
        <v>1.5</v>
      </c>
      <c r="D14" s="24">
        <f t="shared" si="0"/>
        <v>-69.76452295424943</v>
      </c>
    </row>
    <row r="15" spans="2:4" ht="12.75">
      <c r="B15" s="22">
        <v>13</v>
      </c>
      <c r="C15" s="22">
        <v>1.7</v>
      </c>
      <c r="D15" s="24">
        <f t="shared" si="0"/>
        <v>-69.36387726933575</v>
      </c>
    </row>
    <row r="16" spans="2:4" ht="12.75">
      <c r="B16" s="22">
        <v>14</v>
      </c>
      <c r="C16" s="22">
        <v>1.9</v>
      </c>
      <c r="D16" s="24">
        <f t="shared" si="0"/>
        <v>-68.73890254120622</v>
      </c>
    </row>
    <row r="17" spans="2:4" ht="12.75">
      <c r="B17" s="22">
        <v>15</v>
      </c>
      <c r="C17" s="22">
        <v>2.1</v>
      </c>
      <c r="D17" s="24">
        <f t="shared" si="0"/>
        <v>-67.84106658501854</v>
      </c>
    </row>
    <row r="18" spans="2:4" ht="12.75">
      <c r="B18" s="22">
        <v>16</v>
      </c>
      <c r="C18" s="22">
        <v>2.3</v>
      </c>
      <c r="D18" s="24">
        <f t="shared" si="0"/>
        <v>-66.61106416618925</v>
      </c>
    </row>
    <row r="19" spans="2:4" ht="12.75">
      <c r="B19" s="22">
        <v>17</v>
      </c>
      <c r="C19" s="22">
        <v>2.5</v>
      </c>
      <c r="D19" s="24">
        <f t="shared" si="0"/>
        <v>-64.97643293696665</v>
      </c>
    </row>
    <row r="20" spans="2:4" ht="12.75">
      <c r="B20" s="22">
        <v>18</v>
      </c>
      <c r="C20" s="22">
        <v>2.7</v>
      </c>
      <c r="D20" s="24">
        <f t="shared" si="0"/>
        <v>-62.8486414730785</v>
      </c>
    </row>
    <row r="21" spans="2:4" ht="12.75">
      <c r="B21" s="22">
        <v>19</v>
      </c>
      <c r="C21" s="22">
        <v>2.9</v>
      </c>
      <c r="D21" s="24">
        <f t="shared" si="0"/>
        <v>-60.119532536247384</v>
      </c>
    </row>
    <row r="22" spans="2:4" ht="12.75">
      <c r="B22" s="22">
        <v>20</v>
      </c>
      <c r="C22" s="22">
        <v>3.1</v>
      </c>
      <c r="D22" s="24">
        <f t="shared" si="0"/>
        <v>-56.65697881173644</v>
      </c>
    </row>
    <row r="23" spans="2:4" ht="12.75">
      <c r="B23" s="22">
        <v>21</v>
      </c>
      <c r="C23" s="22">
        <v>3.3</v>
      </c>
      <c r="D23" s="24">
        <f t="shared" si="0"/>
        <v>-52.29957676433608</v>
      </c>
    </row>
    <row r="24" spans="2:4" ht="12.75">
      <c r="B24" s="22">
        <v>22</v>
      </c>
      <c r="C24" s="22">
        <v>3.5</v>
      </c>
      <c r="D24" s="24">
        <f t="shared" si="0"/>
        <v>-46.85016565287874</v>
      </c>
    </row>
    <row r="25" spans="2:4" ht="12.75">
      <c r="B25" s="22">
        <v>23</v>
      </c>
      <c r="C25" s="22">
        <v>3.7</v>
      </c>
      <c r="D25" s="24">
        <f t="shared" si="0"/>
        <v>-40.067911593192015</v>
      </c>
    </row>
    <row r="26" spans="2:4" ht="12.75">
      <c r="B26" s="22">
        <v>24</v>
      </c>
      <c r="C26" s="22">
        <v>3.9</v>
      </c>
      <c r="D26" s="24">
        <f t="shared" si="0"/>
        <v>-31.658638970068722</v>
      </c>
    </row>
    <row r="27" spans="2:4" ht="12.75">
      <c r="B27" s="22">
        <v>25</v>
      </c>
      <c r="C27" s="22">
        <v>4.1</v>
      </c>
      <c r="D27" s="24">
        <f t="shared" si="0"/>
        <v>-21.26302115908493</v>
      </c>
    </row>
    <row r="28" spans="2:4" ht="12.75">
      <c r="B28" s="22">
        <v>26</v>
      </c>
      <c r="C28" s="22">
        <v>4.3</v>
      </c>
      <c r="D28" s="24">
        <f t="shared" si="0"/>
        <v>-8.442156605957592</v>
      </c>
    </row>
    <row r="29" spans="2:4" ht="12.75">
      <c r="B29" s="22">
        <v>27</v>
      </c>
      <c r="C29" s="22">
        <v>4.5</v>
      </c>
      <c r="D29" s="24">
        <f t="shared" si="0"/>
        <v>7.3400486233977915</v>
      </c>
    </row>
    <row r="30" spans="2:4" ht="12.75">
      <c r="B30" s="22">
        <v>28</v>
      </c>
      <c r="C30" s="22">
        <v>-0.1</v>
      </c>
      <c r="D30" s="24">
        <f t="shared" si="0"/>
        <v>-68.4269734626846</v>
      </c>
    </row>
    <row r="31" spans="2:4" ht="12.75">
      <c r="B31" s="22">
        <v>29</v>
      </c>
      <c r="C31" s="22">
        <v>0.1</v>
      </c>
      <c r="D31" s="24">
        <f t="shared" si="0"/>
        <v>-68.85982032754661</v>
      </c>
    </row>
    <row r="32" spans="2:4" ht="12.75">
      <c r="B32" s="22">
        <v>30</v>
      </c>
      <c r="C32" s="22">
        <v>0.3</v>
      </c>
      <c r="D32" s="24">
        <f t="shared" si="0"/>
        <v>-69.24263371110477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9">
      <selection activeCell="D49" sqref="D49"/>
    </sheetView>
  </sheetViews>
  <sheetFormatPr defaultColWidth="9.00390625" defaultRowHeight="12.75"/>
  <sheetData>
    <row r="1" ht="12.75">
      <c r="B1" t="s">
        <v>31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2.5*EXP(C3+5)-2*SQRT(C3+1)</f>
        <v>183.15403913397913</v>
      </c>
    </row>
    <row r="4" spans="2:4" ht="12.75">
      <c r="B4" s="22">
        <v>2</v>
      </c>
      <c r="C4" s="22">
        <v>-0.5</v>
      </c>
      <c r="D4" s="24">
        <f aca="true" t="shared" si="0" ref="D4:D32">2.5*EXP(C4+5)-2*SQRT(C4+1)</f>
        <v>223.6286146889314</v>
      </c>
    </row>
    <row r="5" spans="2:4" ht="12.75">
      <c r="B5" s="22">
        <v>3</v>
      </c>
      <c r="C5" s="22">
        <v>-0.3</v>
      </c>
      <c r="D5" s="24">
        <f t="shared" si="0"/>
        <v>273.19461107724067</v>
      </c>
    </row>
    <row r="6" spans="2:4" ht="12.75">
      <c r="B6" s="22">
        <v>4</v>
      </c>
      <c r="C6" s="22">
        <v>4.7</v>
      </c>
      <c r="D6" s="24">
        <f t="shared" si="0"/>
        <v>40789.24306048403</v>
      </c>
    </row>
    <row r="7" spans="2:4" ht="12.75">
      <c r="B7" s="22">
        <v>5</v>
      </c>
      <c r="C7" s="22">
        <v>4.9</v>
      </c>
      <c r="D7" s="24">
        <f t="shared" si="0"/>
        <v>49821.06811245515</v>
      </c>
    </row>
    <row r="8" spans="2:4" ht="12.75">
      <c r="B8" s="22">
        <v>6</v>
      </c>
      <c r="C8" s="22">
        <v>5.1</v>
      </c>
      <c r="D8" s="24">
        <f t="shared" si="0"/>
        <v>60852.583925406856</v>
      </c>
    </row>
    <row r="9" spans="2:4" ht="12.75">
      <c r="B9" s="22">
        <v>7</v>
      </c>
      <c r="C9" s="22">
        <v>0.5</v>
      </c>
      <c r="D9" s="24">
        <f t="shared" si="0"/>
        <v>609.2803409177678</v>
      </c>
    </row>
    <row r="10" spans="2:4" ht="12.75">
      <c r="B10" s="22">
        <v>8</v>
      </c>
      <c r="C10" s="22">
        <v>0.7</v>
      </c>
      <c r="D10" s="24">
        <f t="shared" si="0"/>
        <v>744.5608214555697</v>
      </c>
    </row>
    <row r="11" spans="2:4" ht="12.75">
      <c r="B11" s="22">
        <v>9</v>
      </c>
      <c r="C11" s="22">
        <v>0.75</v>
      </c>
      <c r="D11" s="24">
        <f t="shared" si="0"/>
        <v>782.830899403171</v>
      </c>
    </row>
    <row r="12" spans="2:4" ht="12.75">
      <c r="B12" s="22">
        <v>10</v>
      </c>
      <c r="C12" s="22">
        <v>1.1</v>
      </c>
      <c r="D12" s="24">
        <f t="shared" si="0"/>
        <v>1111.7461498570542</v>
      </c>
    </row>
    <row r="13" spans="2:4" ht="12.75">
      <c r="B13" s="22">
        <v>11</v>
      </c>
      <c r="C13" s="22">
        <v>1.3</v>
      </c>
      <c r="D13" s="24">
        <f t="shared" si="0"/>
        <v>1358.396625137202</v>
      </c>
    </row>
    <row r="14" spans="2:4" ht="12.75">
      <c r="B14" s="22">
        <v>12</v>
      </c>
      <c r="C14" s="22">
        <v>1.5</v>
      </c>
      <c r="D14" s="24">
        <f t="shared" si="0"/>
        <v>1659.691804950736</v>
      </c>
    </row>
    <row r="15" spans="2:4" ht="12.75">
      <c r="B15" s="22">
        <v>13</v>
      </c>
      <c r="C15" s="22">
        <v>1.7</v>
      </c>
      <c r="D15" s="24">
        <f t="shared" si="0"/>
        <v>2027.7282275738273</v>
      </c>
    </row>
    <row r="16" spans="2:4" ht="12.75">
      <c r="B16" s="22">
        <v>14</v>
      </c>
      <c r="C16" s="22">
        <v>1.9</v>
      </c>
      <c r="D16" s="24">
        <f t="shared" si="0"/>
        <v>2477.2809117393804</v>
      </c>
    </row>
    <row r="17" spans="2:4" ht="12.75">
      <c r="B17" s="22">
        <v>15</v>
      </c>
      <c r="C17" s="22">
        <v>2.1</v>
      </c>
      <c r="D17" s="24">
        <f t="shared" si="0"/>
        <v>3026.3963228591087</v>
      </c>
    </row>
    <row r="18" spans="2:4" ht="12.75">
      <c r="B18" s="22">
        <v>16</v>
      </c>
      <c r="C18" s="22">
        <v>2.3</v>
      </c>
      <c r="D18" s="24">
        <f t="shared" si="0"/>
        <v>3697.1166385364454</v>
      </c>
    </row>
    <row r="19" spans="2:4" ht="12.75">
      <c r="B19" s="22">
        <v>17</v>
      </c>
      <c r="C19" s="22">
        <v>2.5</v>
      </c>
      <c r="D19" s="24">
        <f t="shared" si="0"/>
        <v>4516.364378753384</v>
      </c>
    </row>
    <row r="20" spans="2:4" ht="12.75">
      <c r="B20" s="22">
        <v>18</v>
      </c>
      <c r="C20" s="22">
        <v>2.7</v>
      </c>
      <c r="D20" s="24">
        <f t="shared" si="0"/>
        <v>5517.022902905688</v>
      </c>
    </row>
    <row r="21" spans="2:4" ht="12.75">
      <c r="B21" s="22">
        <v>19</v>
      </c>
      <c r="C21" s="22">
        <v>2.9</v>
      </c>
      <c r="D21" s="24">
        <f t="shared" si="0"/>
        <v>6739.256137139649</v>
      </c>
    </row>
    <row r="22" spans="2:4" ht="12.75">
      <c r="B22" s="22">
        <v>20</v>
      </c>
      <c r="C22" s="22">
        <v>3.1</v>
      </c>
      <c r="D22" s="24">
        <f t="shared" si="0"/>
        <v>8232.120496863337</v>
      </c>
    </row>
    <row r="23" spans="2:4" ht="12.75">
      <c r="B23" s="22">
        <v>21</v>
      </c>
      <c r="C23" s="22">
        <v>3.3</v>
      </c>
      <c r="D23" s="24">
        <f t="shared" si="0"/>
        <v>10055.533696285116</v>
      </c>
    </row>
    <row r="24" spans="2:4" ht="12.75">
      <c r="B24" s="22">
        <v>22</v>
      </c>
      <c r="C24" s="22">
        <v>3.5</v>
      </c>
      <c r="D24" s="24">
        <f t="shared" si="0"/>
        <v>12282.679460060715</v>
      </c>
    </row>
    <row r="25" spans="2:4" ht="12.75">
      <c r="B25" s="22">
        <v>23</v>
      </c>
      <c r="C25" s="22">
        <v>3.7</v>
      </c>
      <c r="D25" s="24">
        <f t="shared" si="0"/>
        <v>15002.944646474809</v>
      </c>
    </row>
    <row r="26" spans="2:4" ht="12.75">
      <c r="B26" s="22">
        <v>24</v>
      </c>
      <c r="C26" s="22">
        <v>3.9</v>
      </c>
      <c r="D26" s="24">
        <f t="shared" si="0"/>
        <v>18325.506659165752</v>
      </c>
    </row>
    <row r="27" spans="2:4" ht="12.75">
      <c r="B27" s="22">
        <v>25</v>
      </c>
      <c r="C27" s="22">
        <v>4.1</v>
      </c>
      <c r="D27" s="24">
        <f t="shared" si="0"/>
        <v>22383.715122790018</v>
      </c>
    </row>
    <row r="28" spans="2:4" ht="12.75">
      <c r="B28" s="22">
        <v>26</v>
      </c>
      <c r="C28" s="22">
        <v>4.3</v>
      </c>
      <c r="D28" s="24">
        <f t="shared" si="0"/>
        <v>27340.44367463969</v>
      </c>
    </row>
    <row r="29" spans="2:4" ht="12.75">
      <c r="B29" s="22">
        <v>27</v>
      </c>
      <c r="C29" s="22">
        <v>4.5</v>
      </c>
      <c r="D29" s="24">
        <f t="shared" si="0"/>
        <v>33394.62665839486</v>
      </c>
    </row>
    <row r="30" spans="2:4" ht="12.75">
      <c r="B30" s="22">
        <v>28</v>
      </c>
      <c r="C30" s="22">
        <v>-0.1</v>
      </c>
      <c r="D30" s="24">
        <f t="shared" si="0"/>
        <v>333.82708261623776</v>
      </c>
    </row>
    <row r="31" spans="2:4" ht="12.75">
      <c r="B31" s="22">
        <v>29</v>
      </c>
      <c r="C31" s="22">
        <v>0.1</v>
      </c>
      <c r="D31" s="24">
        <f t="shared" si="0"/>
        <v>407.95715055341395</v>
      </c>
    </row>
    <row r="32" spans="2:4" ht="12.75">
      <c r="B32" s="22">
        <v>30</v>
      </c>
      <c r="C32" s="22">
        <v>0.3</v>
      </c>
      <c r="D32" s="24">
        <f t="shared" si="0"/>
        <v>498.5616740867809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6"/>
  <sheetViews>
    <sheetView workbookViewId="0" topLeftCell="A22">
      <selection activeCell="C50" sqref="C50"/>
    </sheetView>
  </sheetViews>
  <sheetFormatPr defaultColWidth="9.00390625" defaultRowHeight="12.75"/>
  <sheetData>
    <row r="1" ht="12.75">
      <c r="D1" t="s">
        <v>55</v>
      </c>
    </row>
    <row r="2" spans="2:4" ht="12.75">
      <c r="B2" s="22" t="s">
        <v>1</v>
      </c>
      <c r="C2" s="22" t="s">
        <v>14</v>
      </c>
      <c r="D2" s="22" t="s">
        <v>0</v>
      </c>
    </row>
    <row r="3" spans="2:4" ht="12.75">
      <c r="B3" s="22">
        <v>1</v>
      </c>
      <c r="C3" s="22">
        <v>-2</v>
      </c>
      <c r="D3" s="24">
        <f>5.2*SQRT(C3+110)+15*SIN(4*C3)</f>
        <v>39.19961149679825</v>
      </c>
    </row>
    <row r="4" spans="2:4" ht="12.75">
      <c r="B4" s="22">
        <v>2</v>
      </c>
      <c r="C4" s="22">
        <v>-1</v>
      </c>
      <c r="D4" s="24">
        <f aca="true" t="shared" si="0" ref="D4:D32">5.2*SQRT(C4+110)+15*SIN(4*C4)</f>
        <v>65.64163127595378</v>
      </c>
    </row>
    <row r="5" spans="2:4" ht="12.75">
      <c r="B5" s="22">
        <v>3</v>
      </c>
      <c r="C5" s="22">
        <v>0</v>
      </c>
      <c r="D5" s="24">
        <f t="shared" si="0"/>
        <v>54.53806010484788</v>
      </c>
    </row>
    <row r="6" spans="2:4" ht="12.75">
      <c r="B6" s="22">
        <v>4</v>
      </c>
      <c r="C6" s="22">
        <v>1</v>
      </c>
      <c r="D6" s="24">
        <f t="shared" si="0"/>
        <v>43.433362085215315</v>
      </c>
    </row>
    <row r="7" spans="2:4" ht="12.75">
      <c r="B7" s="22">
        <v>5</v>
      </c>
      <c r="C7" s="22">
        <v>2</v>
      </c>
      <c r="D7" s="24">
        <f t="shared" si="0"/>
        <v>69.87200096949421</v>
      </c>
    </row>
    <row r="8" spans="2:4" ht="12.75">
      <c r="B8" s="22">
        <v>6</v>
      </c>
      <c r="C8" s="22">
        <v>3</v>
      </c>
      <c r="D8" s="24">
        <f t="shared" si="0"/>
        <v>47.228164456213655</v>
      </c>
    </row>
    <row r="9" spans="2:4" ht="12.75">
      <c r="B9" s="22">
        <v>7</v>
      </c>
      <c r="C9" s="22">
        <v>-6</v>
      </c>
      <c r="D9" s="24">
        <f t="shared" si="0"/>
        <v>66.61347837146432</v>
      </c>
    </row>
    <row r="10" spans="2:4" ht="12.75">
      <c r="B10" s="22">
        <v>8</v>
      </c>
      <c r="C10" s="22">
        <v>-5</v>
      </c>
      <c r="D10" s="24">
        <f t="shared" si="0"/>
        <v>39.58996522207549</v>
      </c>
    </row>
    <row r="11" spans="2:4" ht="12.75">
      <c r="B11" s="22">
        <v>9</v>
      </c>
      <c r="C11" s="22">
        <v>-4</v>
      </c>
      <c r="D11" s="24">
        <f t="shared" si="0"/>
        <v>57.85582648310839</v>
      </c>
    </row>
    <row r="12" spans="2:4" ht="12.75">
      <c r="B12" s="22">
        <v>10</v>
      </c>
      <c r="C12" s="22">
        <v>-3</v>
      </c>
      <c r="D12" s="24">
        <f t="shared" si="0"/>
        <v>61.83781202050726</v>
      </c>
    </row>
    <row r="13" spans="2:4" ht="12.75">
      <c r="B13" s="22">
        <v>11</v>
      </c>
      <c r="C13" s="22">
        <v>-12</v>
      </c>
      <c r="D13" s="24">
        <f t="shared" si="0"/>
        <v>63.001193590235665</v>
      </c>
    </row>
    <row r="14" spans="2:4" ht="12.75">
      <c r="B14" s="22">
        <v>12</v>
      </c>
      <c r="C14" s="22">
        <v>-11</v>
      </c>
      <c r="D14" s="24">
        <f t="shared" si="0"/>
        <v>51.47381785296304</v>
      </c>
    </row>
    <row r="15" spans="2:4" ht="12.75">
      <c r="B15" s="22">
        <v>13</v>
      </c>
      <c r="C15" s="22">
        <v>-10</v>
      </c>
      <c r="D15" s="24">
        <f t="shared" si="0"/>
        <v>40.82330259280977</v>
      </c>
    </row>
    <row r="16" spans="2:4" ht="12.75">
      <c r="B16" s="22">
        <v>14</v>
      </c>
      <c r="C16" s="22">
        <v>-9</v>
      </c>
      <c r="D16" s="24">
        <f t="shared" si="0"/>
        <v>67.13603603147536</v>
      </c>
    </row>
    <row r="17" spans="2:4" ht="12.75">
      <c r="B17" s="22">
        <v>15</v>
      </c>
      <c r="C17" s="22">
        <v>-8</v>
      </c>
      <c r="D17" s="24">
        <f t="shared" si="0"/>
        <v>44.246025460857446</v>
      </c>
    </row>
    <row r="18" spans="2:4" ht="12.75">
      <c r="B18" s="22">
        <v>16</v>
      </c>
      <c r="C18" s="22">
        <v>-7</v>
      </c>
      <c r="D18" s="24">
        <f t="shared" si="0"/>
        <v>48.71064931386151</v>
      </c>
    </row>
    <row r="19" spans="2:4" ht="12.75">
      <c r="B19" s="22">
        <v>17</v>
      </c>
      <c r="C19" s="22">
        <v>4</v>
      </c>
      <c r="D19" s="24">
        <f t="shared" si="0"/>
        <v>51.20225716058684</v>
      </c>
    </row>
    <row r="20" spans="2:4" ht="12.75">
      <c r="B20" s="22">
        <v>18</v>
      </c>
      <c r="C20" s="22">
        <v>5</v>
      </c>
      <c r="D20" s="24">
        <f t="shared" si="0"/>
        <v>69.45796629368517</v>
      </c>
    </row>
    <row r="21" spans="2:4" ht="12.75">
      <c r="B21" s="22">
        <v>19</v>
      </c>
      <c r="C21" s="22">
        <v>6</v>
      </c>
      <c r="D21" s="24">
        <f t="shared" si="0"/>
        <v>42.42203856409948</v>
      </c>
    </row>
    <row r="22" spans="2:4" ht="12.75">
      <c r="B22" s="22">
        <v>20</v>
      </c>
      <c r="C22" s="22">
        <v>7</v>
      </c>
      <c r="D22" s="24">
        <f t="shared" si="0"/>
        <v>60.310186721856276</v>
      </c>
    </row>
    <row r="23" spans="2:4" ht="12.75">
      <c r="B23" s="22">
        <v>21</v>
      </c>
      <c r="C23" s="22">
        <v>8</v>
      </c>
      <c r="D23" s="24">
        <f t="shared" si="0"/>
        <v>64.75785877286648</v>
      </c>
    </row>
    <row r="24" spans="2:4" ht="12.75">
      <c r="B24" s="22">
        <v>22</v>
      </c>
      <c r="C24" s="22">
        <v>9</v>
      </c>
      <c r="D24" s="24">
        <f t="shared" si="0"/>
        <v>41.848620194458974</v>
      </c>
    </row>
    <row r="25" spans="2:4" ht="12.75">
      <c r="B25" s="22">
        <v>23</v>
      </c>
      <c r="C25" s="22">
        <v>10</v>
      </c>
      <c r="D25" s="24">
        <f t="shared" si="0"/>
        <v>68.13984338772751</v>
      </c>
    </row>
    <row r="26" spans="2:4" ht="12.75">
      <c r="B26" s="22">
        <v>24</v>
      </c>
      <c r="C26" s="22">
        <v>11</v>
      </c>
      <c r="D26" s="24">
        <f t="shared" si="0"/>
        <v>57.4655288765812</v>
      </c>
    </row>
    <row r="27" spans="2:4" ht="12.75">
      <c r="B27" s="22">
        <v>25</v>
      </c>
      <c r="C27" s="22">
        <v>12</v>
      </c>
      <c r="D27" s="24">
        <f t="shared" si="0"/>
        <v>45.912057369518756</v>
      </c>
    </row>
    <row r="28" spans="2:4" ht="12.75">
      <c r="B28" s="22">
        <v>26</v>
      </c>
      <c r="C28" s="22">
        <v>13</v>
      </c>
      <c r="D28" s="24">
        <f t="shared" si="0"/>
        <v>72.47020371393626</v>
      </c>
    </row>
    <row r="29" spans="2:4" ht="12.75">
      <c r="B29" s="22">
        <v>27</v>
      </c>
      <c r="C29" s="22">
        <v>14</v>
      </c>
      <c r="D29" s="24">
        <f t="shared" si="0"/>
        <v>50.08148434212855</v>
      </c>
    </row>
    <row r="30" spans="2:4" ht="12.75">
      <c r="B30" s="22">
        <v>28</v>
      </c>
      <c r="C30" s="22">
        <v>15</v>
      </c>
      <c r="D30" s="24">
        <f t="shared" si="0"/>
        <v>53.56560809846128</v>
      </c>
    </row>
    <row r="31" spans="2:4" ht="12.75">
      <c r="B31" s="22">
        <v>29</v>
      </c>
      <c r="C31" s="22">
        <v>16</v>
      </c>
      <c r="D31" s="24">
        <f t="shared" si="0"/>
        <v>72.17024580662535</v>
      </c>
    </row>
    <row r="32" spans="2:4" ht="12.75">
      <c r="B32" s="22">
        <v>30</v>
      </c>
      <c r="C32" s="22">
        <v>17</v>
      </c>
      <c r="D32" s="24">
        <f t="shared" si="0"/>
        <v>45.13210867150078</v>
      </c>
    </row>
    <row r="34" ht="12.75">
      <c r="C34" t="s">
        <v>15</v>
      </c>
    </row>
    <row r="35" spans="2:3" ht="12.75">
      <c r="B35">
        <v>1</v>
      </c>
      <c r="C35" t="s">
        <v>16</v>
      </c>
    </row>
    <row r="36" ht="12.75">
      <c r="C36" t="s">
        <v>19</v>
      </c>
    </row>
    <row r="38" spans="2:3" ht="12.75">
      <c r="B38">
        <v>2</v>
      </c>
      <c r="C38" t="s">
        <v>17</v>
      </c>
    </row>
    <row r="40" spans="2:3" ht="12.75">
      <c r="B40">
        <v>3</v>
      </c>
      <c r="C40" t="s">
        <v>18</v>
      </c>
    </row>
    <row r="42" spans="2:3" ht="12.75">
      <c r="B42">
        <v>4</v>
      </c>
      <c r="C42" t="s">
        <v>20</v>
      </c>
    </row>
    <row r="44" spans="2:3" ht="12.75">
      <c r="B44">
        <v>5</v>
      </c>
      <c r="C44" t="s">
        <v>58</v>
      </c>
    </row>
    <row r="46" ht="12.75">
      <c r="C46" t="s">
        <v>21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5">
      <selection activeCell="F48" sqref="F48"/>
    </sheetView>
  </sheetViews>
  <sheetFormatPr defaultColWidth="9.00390625" defaultRowHeight="12.75"/>
  <sheetData>
    <row r="1" ht="12.75">
      <c r="B1" t="s">
        <v>30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1.2*EXP(C3)+SQRT(C3+10)</f>
        <v>3.645492500945073</v>
      </c>
    </row>
    <row r="4" spans="2:4" ht="12.75">
      <c r="B4" s="22">
        <v>2</v>
      </c>
      <c r="C4" s="22">
        <v>-0.5</v>
      </c>
      <c r="D4" s="24">
        <f aca="true" t="shared" si="0" ref="D4:D32">1.2*EXP(C4)+SQRT(C4+10)</f>
        <v>3.810043793139648</v>
      </c>
    </row>
    <row r="5" spans="2:4" ht="12.75">
      <c r="B5" s="22">
        <v>3</v>
      </c>
      <c r="C5" s="22">
        <v>-0.3</v>
      </c>
      <c r="D5" s="24">
        <f t="shared" si="0"/>
        <v>4.003464165297549</v>
      </c>
    </row>
    <row r="6" spans="2:4" ht="12.75">
      <c r="B6" s="22">
        <v>4</v>
      </c>
      <c r="C6" s="22">
        <v>4.7</v>
      </c>
      <c r="D6" s="24">
        <f t="shared" si="0"/>
        <v>135.77066484508438</v>
      </c>
    </row>
    <row r="7" spans="2:4" ht="12.75">
      <c r="B7" s="22">
        <v>5</v>
      </c>
      <c r="C7" s="22">
        <v>4.9</v>
      </c>
      <c r="D7" s="24">
        <f t="shared" si="0"/>
        <v>165.0077874350464</v>
      </c>
    </row>
    <row r="8" spans="2:4" ht="12.75">
      <c r="B8" s="22">
        <v>6</v>
      </c>
      <c r="C8" s="22">
        <v>5.1</v>
      </c>
      <c r="D8" s="24">
        <f t="shared" si="0"/>
        <v>200.71216060542713</v>
      </c>
    </row>
    <row r="9" spans="2:4" ht="12.75">
      <c r="B9" s="22">
        <v>7</v>
      </c>
      <c r="C9" s="22">
        <v>0.5</v>
      </c>
      <c r="D9" s="24">
        <f t="shared" si="0"/>
        <v>5.218835874044084</v>
      </c>
    </row>
    <row r="10" spans="2:4" ht="12.75">
      <c r="B10" s="22">
        <v>8</v>
      </c>
      <c r="C10" s="22">
        <v>0.7</v>
      </c>
      <c r="D10" s="24">
        <f t="shared" si="0"/>
        <v>5.687588695723797</v>
      </c>
    </row>
    <row r="11" spans="2:4" ht="12.75">
      <c r="B11" s="22">
        <v>9</v>
      </c>
      <c r="C11" s="22">
        <v>0.9</v>
      </c>
      <c r="D11" s="24">
        <f t="shared" si="0"/>
        <v>6.253038537232175</v>
      </c>
    </row>
    <row r="12" spans="2:4" ht="12.75">
      <c r="B12" s="22">
        <v>10</v>
      </c>
      <c r="C12" s="22">
        <v>1.1</v>
      </c>
      <c r="D12" s="24">
        <f t="shared" si="0"/>
        <v>6.936665478527257</v>
      </c>
    </row>
    <row r="13" spans="2:4" ht="12.75">
      <c r="B13" s="22">
        <v>11</v>
      </c>
      <c r="C13" s="22">
        <v>1.3</v>
      </c>
      <c r="D13" s="24">
        <f t="shared" si="0"/>
        <v>7.764703263937415</v>
      </c>
    </row>
    <row r="14" spans="2:4" ht="12.75">
      <c r="B14" s="22">
        <v>12</v>
      </c>
      <c r="C14" s="22">
        <v>1.5</v>
      </c>
      <c r="D14" s="24">
        <f t="shared" si="0"/>
        <v>8.76919187596831</v>
      </c>
    </row>
    <row r="15" spans="2:4" ht="12.75">
      <c r="B15" s="22">
        <v>13</v>
      </c>
      <c r="C15" s="22">
        <v>1.7</v>
      </c>
      <c r="D15" s="24">
        <f t="shared" si="0"/>
        <v>9.989263145370053</v>
      </c>
    </row>
    <row r="16" spans="2:4" ht="12.75">
      <c r="B16" s="22">
        <v>14</v>
      </c>
      <c r="C16" s="22">
        <v>1.9</v>
      </c>
      <c r="D16" s="24">
        <f t="shared" si="0"/>
        <v>11.472710992867189</v>
      </c>
    </row>
    <row r="17" spans="2:4" ht="12.75">
      <c r="B17" s="22">
        <v>15</v>
      </c>
      <c r="C17" s="22">
        <v>2.1</v>
      </c>
      <c r="D17" s="24">
        <f t="shared" si="0"/>
        <v>13.2779093212664</v>
      </c>
    </row>
    <row r="18" spans="2:4" ht="12.75">
      <c r="B18" s="22">
        <v>16</v>
      </c>
      <c r="C18" s="22">
        <v>2.3</v>
      </c>
      <c r="D18" s="24">
        <f t="shared" si="0"/>
        <v>15.476154529127697</v>
      </c>
    </row>
    <row r="19" spans="2:4" ht="12.75">
      <c r="B19" s="22">
        <v>17</v>
      </c>
      <c r="C19" s="22">
        <v>2.5</v>
      </c>
      <c r="D19" s="24">
        <f t="shared" si="0"/>
        <v>18.154526658776906</v>
      </c>
    </row>
    <row r="20" spans="2:4" ht="12.75">
      <c r="B20" s="22">
        <v>18</v>
      </c>
      <c r="C20" s="22">
        <v>2.7</v>
      </c>
      <c r="D20" s="24">
        <f t="shared" si="0"/>
        <v>21.419384006088496</v>
      </c>
    </row>
    <row r="21" spans="2:4" ht="12.75">
      <c r="B21" s="22">
        <v>19</v>
      </c>
      <c r="C21" s="22">
        <v>2.9</v>
      </c>
      <c r="D21" s="24">
        <f t="shared" si="0"/>
        <v>25.400631442545265</v>
      </c>
    </row>
    <row r="22" spans="2:4" ht="12.75">
      <c r="B22" s="22">
        <v>20</v>
      </c>
      <c r="C22" s="22">
        <v>3.1</v>
      </c>
      <c r="D22" s="24">
        <f t="shared" si="0"/>
        <v>30.256933751900732</v>
      </c>
    </row>
    <row r="23" spans="2:4" ht="12.75">
      <c r="B23" s="22">
        <v>21</v>
      </c>
      <c r="C23" s="22">
        <v>3.3</v>
      </c>
      <c r="D23" s="24">
        <f t="shared" si="0"/>
        <v>36.18208321055155</v>
      </c>
    </row>
    <row r="24" spans="2:4" ht="12.75">
      <c r="B24" s="22">
        <v>22</v>
      </c>
      <c r="C24" s="22">
        <v>3.5</v>
      </c>
      <c r="D24" s="24">
        <f t="shared" si="0"/>
        <v>43.412776964605534</v>
      </c>
    </row>
    <row r="25" spans="2:4" ht="12.75">
      <c r="B25" s="22">
        <v>23</v>
      </c>
      <c r="C25" s="22">
        <v>3.7</v>
      </c>
      <c r="D25" s="24">
        <f t="shared" si="0"/>
        <v>52.23811633674522</v>
      </c>
    </row>
    <row r="26" spans="2:4" ht="12.75">
      <c r="B26" s="22">
        <v>24</v>
      </c>
      <c r="C26" s="22">
        <v>3.9</v>
      </c>
      <c r="D26" s="24">
        <f t="shared" si="0"/>
        <v>63.01120930309765</v>
      </c>
    </row>
    <row r="27" spans="2:4" ht="12.75">
      <c r="B27" s="22">
        <v>25</v>
      </c>
      <c r="C27" s="22">
        <v>4.1</v>
      </c>
      <c r="D27" s="24">
        <f t="shared" si="0"/>
        <v>76.16334178793805</v>
      </c>
    </row>
    <row r="28" spans="2:4" ht="12.75">
      <c r="B28" s="22">
        <v>26</v>
      </c>
      <c r="C28" s="22">
        <v>4.3</v>
      </c>
      <c r="D28" s="24">
        <f t="shared" si="0"/>
        <v>92.22128651975275</v>
      </c>
    </row>
    <row r="29" spans="2:4" ht="12.75">
      <c r="B29" s="22">
        <v>27</v>
      </c>
      <c r="C29" s="22">
        <v>4.5</v>
      </c>
      <c r="D29" s="24">
        <f t="shared" si="0"/>
        <v>111.82844411355813</v>
      </c>
    </row>
    <row r="30" spans="2:4" ht="12.75">
      <c r="B30" s="22">
        <v>28</v>
      </c>
      <c r="C30" s="22">
        <v>-0.1</v>
      </c>
      <c r="D30" s="24">
        <f t="shared" si="0"/>
        <v>4.232231446153606</v>
      </c>
    </row>
    <row r="31" spans="2:4" ht="12.75">
      <c r="B31" s="22">
        <v>29</v>
      </c>
      <c r="C31" s="22">
        <v>0.1</v>
      </c>
      <c r="D31" s="24">
        <f t="shared" si="0"/>
        <v>4.504254818104918</v>
      </c>
    </row>
    <row r="32" spans="2:4" ht="12.75">
      <c r="B32" s="22">
        <v>30</v>
      </c>
      <c r="C32" s="22">
        <v>0.3</v>
      </c>
      <c r="D32" s="24">
        <f t="shared" si="0"/>
        <v>4.829191876267446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1">
      <selection activeCell="E51" sqref="E51"/>
    </sheetView>
  </sheetViews>
  <sheetFormatPr defaultColWidth="9.00390625" defaultRowHeight="12.75"/>
  <sheetData>
    <row r="1" ht="12.75">
      <c r="B1" t="s">
        <v>29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2*SIN(C3)*SQRT(2.7*C3+121)</f>
        <v>-14.061665165203749</v>
      </c>
    </row>
    <row r="4" spans="2:4" ht="12.75">
      <c r="B4" s="22">
        <v>2</v>
      </c>
      <c r="C4" s="22">
        <v>-0.5</v>
      </c>
      <c r="D4" s="24">
        <f aca="true" t="shared" si="0" ref="D4:D32">2*SIN(C4)*SQRT(2.7*C4+121)</f>
        <v>-10.488358222608253</v>
      </c>
    </row>
    <row r="5" spans="2:4" ht="12.75">
      <c r="B5" s="22">
        <v>3</v>
      </c>
      <c r="C5" s="22">
        <v>-0.3</v>
      </c>
      <c r="D5" s="24">
        <f t="shared" si="0"/>
        <v>-6.4796469724832635</v>
      </c>
    </row>
    <row r="6" spans="2:4" ht="12.75">
      <c r="B6" s="22">
        <v>4</v>
      </c>
      <c r="C6" s="22">
        <v>4.7</v>
      </c>
      <c r="D6" s="24">
        <f t="shared" si="0"/>
        <v>-23.12310371856195</v>
      </c>
    </row>
    <row r="7" spans="2:4" ht="12.75">
      <c r="B7" s="22">
        <v>5</v>
      </c>
      <c r="C7" s="22">
        <v>4.9</v>
      </c>
      <c r="D7" s="24">
        <f t="shared" si="0"/>
        <v>-22.76493437304931</v>
      </c>
    </row>
    <row r="8" spans="2:4" ht="12.75">
      <c r="B8" s="22">
        <v>6</v>
      </c>
      <c r="C8" s="22">
        <v>5.1</v>
      </c>
      <c r="D8" s="24">
        <f t="shared" si="0"/>
        <v>-21.495654534054356</v>
      </c>
    </row>
    <row r="9" spans="2:4" ht="12.75">
      <c r="B9" s="22">
        <v>7</v>
      </c>
      <c r="C9" s="22">
        <v>0.5</v>
      </c>
      <c r="D9" s="24">
        <f t="shared" si="0"/>
        <v>10.606037231410523</v>
      </c>
    </row>
    <row r="10" spans="2:4" ht="12.75">
      <c r="B10" s="22">
        <v>8</v>
      </c>
      <c r="C10" s="22">
        <v>0.7</v>
      </c>
      <c r="D10" s="24">
        <f t="shared" si="0"/>
        <v>14.283048540769537</v>
      </c>
    </row>
    <row r="11" spans="2:4" ht="12.75">
      <c r="B11" s="22">
        <v>9</v>
      </c>
      <c r="C11" s="22">
        <v>0.9</v>
      </c>
      <c r="D11" s="24">
        <f t="shared" si="0"/>
        <v>17.40537586770063</v>
      </c>
    </row>
    <row r="12" spans="2:4" ht="12.75">
      <c r="B12" s="22">
        <v>10</v>
      </c>
      <c r="C12" s="22">
        <v>1.1</v>
      </c>
      <c r="D12" s="24">
        <f t="shared" si="0"/>
        <v>19.845729188223103</v>
      </c>
    </row>
    <row r="13" spans="2:4" ht="12.75">
      <c r="B13" s="22">
        <v>11</v>
      </c>
      <c r="C13" s="22">
        <v>1.3</v>
      </c>
      <c r="D13" s="24">
        <f t="shared" si="0"/>
        <v>21.503544762757958</v>
      </c>
    </row>
    <row r="14" spans="2:4" ht="12.75">
      <c r="B14" s="22">
        <v>12</v>
      </c>
      <c r="C14" s="22">
        <v>1.5</v>
      </c>
      <c r="D14" s="24">
        <f t="shared" si="0"/>
        <v>22.309126459809477</v>
      </c>
    </row>
    <row r="15" spans="2:4" ht="12.75">
      <c r="B15" s="22">
        <v>13</v>
      </c>
      <c r="C15" s="22">
        <v>1.7</v>
      </c>
      <c r="D15" s="24">
        <f t="shared" si="0"/>
        <v>22.226569011255627</v>
      </c>
    </row>
    <row r="16" spans="2:4" ht="12.75">
      <c r="B16" s="22">
        <v>14</v>
      </c>
      <c r="C16" s="22">
        <v>1.9</v>
      </c>
      <c r="D16" s="24">
        <f t="shared" si="0"/>
        <v>21.25534085841793</v>
      </c>
    </row>
    <row r="17" spans="2:4" ht="12.75">
      <c r="B17" s="22">
        <v>15</v>
      </c>
      <c r="C17" s="22">
        <v>2.1</v>
      </c>
      <c r="D17" s="24">
        <f t="shared" si="0"/>
        <v>19.43045744388054</v>
      </c>
    </row>
    <row r="18" spans="2:4" ht="12.75">
      <c r="B18" s="22">
        <v>16</v>
      </c>
      <c r="C18" s="22">
        <v>2.3</v>
      </c>
      <c r="D18" s="24">
        <f t="shared" si="0"/>
        <v>16.821231997175968</v>
      </c>
    </row>
    <row r="19" spans="2:4" ht="12.75">
      <c r="B19" s="22">
        <v>17</v>
      </c>
      <c r="C19" s="22">
        <v>2.5</v>
      </c>
      <c r="D19" s="24">
        <f t="shared" si="0"/>
        <v>13.52864781174178</v>
      </c>
    </row>
    <row r="20" spans="2:4" ht="12.75">
      <c r="B20" s="22">
        <v>18</v>
      </c>
      <c r="C20" s="22">
        <v>2.7</v>
      </c>
      <c r="D20" s="24">
        <f t="shared" si="0"/>
        <v>9.68145143512267</v>
      </c>
    </row>
    <row r="21" spans="2:4" ht="12.75">
      <c r="B21" s="22">
        <v>19</v>
      </c>
      <c r="C21" s="22">
        <v>2.9</v>
      </c>
      <c r="D21" s="24">
        <f t="shared" si="0"/>
        <v>5.431117865126826</v>
      </c>
    </row>
    <row r="22" spans="2:4" ht="12.75">
      <c r="B22" s="22">
        <v>20</v>
      </c>
      <c r="C22" s="22">
        <v>3.1</v>
      </c>
      <c r="D22" s="24">
        <f t="shared" si="0"/>
        <v>0.9458846738438607</v>
      </c>
    </row>
    <row r="23" spans="2:4" ht="12.75">
      <c r="B23" s="22">
        <v>21</v>
      </c>
      <c r="C23" s="22">
        <v>3.3</v>
      </c>
      <c r="D23" s="24">
        <f t="shared" si="0"/>
        <v>-3.5959098928275224</v>
      </c>
    </row>
    <row r="24" spans="2:4" ht="12.75">
      <c r="B24" s="22">
        <v>22</v>
      </c>
      <c r="C24" s="22">
        <v>3.5</v>
      </c>
      <c r="D24" s="24">
        <f t="shared" si="0"/>
        <v>-8.012920930711335</v>
      </c>
    </row>
    <row r="25" spans="2:4" ht="12.75">
      <c r="B25" s="22">
        <v>23</v>
      </c>
      <c r="C25" s="22">
        <v>3.7</v>
      </c>
      <c r="D25" s="24">
        <f t="shared" si="0"/>
        <v>-12.128040695926991</v>
      </c>
    </row>
    <row r="26" spans="2:4" ht="12.75">
      <c r="B26" s="22">
        <v>24</v>
      </c>
      <c r="C26" s="22">
        <v>3.9</v>
      </c>
      <c r="D26" s="24">
        <f t="shared" si="0"/>
        <v>-15.775502751633287</v>
      </c>
    </row>
    <row r="27" spans="2:4" ht="12.75">
      <c r="B27" s="22">
        <v>25</v>
      </c>
      <c r="C27" s="22">
        <v>4.1</v>
      </c>
      <c r="D27" s="24">
        <f t="shared" si="0"/>
        <v>-18.807561377814775</v>
      </c>
    </row>
    <row r="28" spans="2:4" ht="12.75">
      <c r="B28" s="22">
        <v>26</v>
      </c>
      <c r="C28" s="22">
        <v>4.3</v>
      </c>
      <c r="D28" s="24">
        <f t="shared" si="0"/>
        <v>-21.100477031342532</v>
      </c>
    </row>
    <row r="29" spans="2:4" ht="12.75">
      <c r="B29" s="22">
        <v>27</v>
      </c>
      <c r="C29" s="22">
        <v>4.5</v>
      </c>
      <c r="D29" s="24">
        <f t="shared" si="0"/>
        <v>-22.559565349090605</v>
      </c>
    </row>
    <row r="30" spans="2:4" ht="12.75">
      <c r="B30" s="22">
        <v>28</v>
      </c>
      <c r="C30" s="22">
        <v>-0.1</v>
      </c>
      <c r="D30" s="24">
        <f t="shared" si="0"/>
        <v>-2.1938833411222656</v>
      </c>
    </row>
    <row r="31" spans="2:4" ht="12.75">
      <c r="B31" s="22">
        <v>29</v>
      </c>
      <c r="C31" s="22">
        <v>0.1</v>
      </c>
      <c r="D31" s="24">
        <f t="shared" si="0"/>
        <v>2.1987842573534255</v>
      </c>
    </row>
    <row r="32" spans="2:4" ht="12.75">
      <c r="B32" s="22">
        <v>30</v>
      </c>
      <c r="C32" s="22">
        <v>0.3</v>
      </c>
      <c r="D32" s="24">
        <f t="shared" si="0"/>
        <v>6.523169283078905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F47" sqref="F47"/>
    </sheetView>
  </sheetViews>
  <sheetFormatPr defaultColWidth="9.00390625" defaultRowHeight="12.75"/>
  <sheetData>
    <row r="1" ht="12.75">
      <c r="B1" t="s">
        <v>28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SQRT(C3+21)*COS(C3+7)</f>
        <v>4.504915209283655</v>
      </c>
    </row>
    <row r="4" spans="2:4" ht="12.75">
      <c r="B4" s="22">
        <v>2</v>
      </c>
      <c r="C4" s="22">
        <v>-0.5</v>
      </c>
      <c r="D4" s="24">
        <f aca="true" t="shared" si="0" ref="D4:D32">SQRT(C4+21)*COS(C4+7)</f>
        <v>4.421688536053225</v>
      </c>
    </row>
    <row r="5" spans="2:4" ht="12.75">
      <c r="B5" s="22">
        <v>3</v>
      </c>
      <c r="C5" s="22">
        <v>-0.3</v>
      </c>
      <c r="D5" s="24">
        <f t="shared" si="0"/>
        <v>4.160192112724891</v>
      </c>
    </row>
    <row r="6" spans="2:4" ht="12.75">
      <c r="B6" s="22">
        <v>4</v>
      </c>
      <c r="C6" s="22">
        <v>4.7</v>
      </c>
      <c r="D6" s="24">
        <f t="shared" si="0"/>
        <v>3.283000481028623</v>
      </c>
    </row>
    <row r="7" spans="2:4" ht="12.75">
      <c r="B7" s="22">
        <v>5</v>
      </c>
      <c r="C7" s="22">
        <v>4.9</v>
      </c>
      <c r="D7" s="24">
        <f t="shared" si="0"/>
        <v>4.000472299780273</v>
      </c>
    </row>
    <row r="8" spans="2:4" ht="12.75">
      <c r="B8" s="22">
        <v>6</v>
      </c>
      <c r="C8" s="22">
        <v>5.1</v>
      </c>
      <c r="D8" s="24">
        <f t="shared" si="0"/>
        <v>4.563225593189698</v>
      </c>
    </row>
    <row r="9" spans="2:4" ht="12.75">
      <c r="B9" s="22">
        <v>7</v>
      </c>
      <c r="C9" s="22">
        <v>0.5</v>
      </c>
      <c r="D9" s="24">
        <f t="shared" si="0"/>
        <v>1.6072818473334636</v>
      </c>
    </row>
    <row r="10" spans="2:4" ht="12.75">
      <c r="B10" s="22">
        <v>8</v>
      </c>
      <c r="C10" s="22">
        <v>0.7</v>
      </c>
      <c r="D10" s="24">
        <f t="shared" si="0"/>
        <v>0.7144654307761108</v>
      </c>
    </row>
    <row r="11" spans="2:4" ht="12.75">
      <c r="B11" s="22">
        <v>9</v>
      </c>
      <c r="C11" s="22">
        <v>0.9</v>
      </c>
      <c r="D11" s="24">
        <f t="shared" si="0"/>
        <v>-0.21527815225305785</v>
      </c>
    </row>
    <row r="12" spans="2:4" ht="12.75">
      <c r="B12" s="22">
        <v>10</v>
      </c>
      <c r="C12" s="22">
        <v>1.1</v>
      </c>
      <c r="D12" s="24">
        <f t="shared" si="0"/>
        <v>-1.1449165827680663</v>
      </c>
    </row>
    <row r="13" spans="2:4" ht="12.75">
      <c r="B13" s="22">
        <v>11</v>
      </c>
      <c r="C13" s="22">
        <v>1.3</v>
      </c>
      <c r="D13" s="24">
        <f t="shared" si="0"/>
        <v>-2.037085517842291</v>
      </c>
    </row>
    <row r="14" spans="2:4" ht="12.75">
      <c r="B14" s="22">
        <v>12</v>
      </c>
      <c r="C14" s="22">
        <v>1.5</v>
      </c>
      <c r="D14" s="24">
        <f t="shared" si="0"/>
        <v>-2.8555931865235173</v>
      </c>
    </row>
    <row r="15" spans="2:4" ht="12.75">
      <c r="B15" s="22">
        <v>13</v>
      </c>
      <c r="C15" s="22">
        <v>1.7</v>
      </c>
      <c r="D15" s="24">
        <f t="shared" si="0"/>
        <v>-3.566890783187534</v>
      </c>
    </row>
    <row r="16" spans="2:4" ht="12.75">
      <c r="B16" s="22">
        <v>14</v>
      </c>
      <c r="C16" s="22">
        <v>1.9</v>
      </c>
      <c r="D16" s="24">
        <f t="shared" si="0"/>
        <v>-4.141448843330962</v>
      </c>
    </row>
    <row r="17" spans="2:4" ht="12.75">
      <c r="B17" s="22">
        <v>15</v>
      </c>
      <c r="C17" s="22">
        <v>2.1</v>
      </c>
      <c r="D17" s="24">
        <f t="shared" si="0"/>
        <v>-4.5549830989666376</v>
      </c>
    </row>
    <row r="18" spans="2:4" ht="12.75">
      <c r="B18" s="22">
        <v>16</v>
      </c>
      <c r="C18" s="22">
        <v>2.3</v>
      </c>
      <c r="D18" s="24">
        <f t="shared" si="0"/>
        <v>-4.789478943240061</v>
      </c>
    </row>
    <row r="19" spans="2:4" ht="12.75">
      <c r="B19" s="22">
        <v>17</v>
      </c>
      <c r="C19" s="22">
        <v>2.5</v>
      </c>
      <c r="D19" s="24">
        <f t="shared" si="0"/>
        <v>-4.833971375969593</v>
      </c>
    </row>
    <row r="20" spans="2:4" ht="12.75">
      <c r="B20" s="22">
        <v>18</v>
      </c>
      <c r="C20" s="22">
        <v>2.7</v>
      </c>
      <c r="D20" s="24">
        <f t="shared" si="0"/>
        <v>-4.685046855454677</v>
      </c>
    </row>
    <row r="21" spans="2:4" ht="12.75">
      <c r="B21" s="22">
        <v>19</v>
      </c>
      <c r="C21" s="22">
        <v>2.9</v>
      </c>
      <c r="D21" s="24">
        <f t="shared" si="0"/>
        <v>-4.347044473108425</v>
      </c>
    </row>
    <row r="22" spans="2:4" ht="12.75">
      <c r="B22" s="22">
        <v>20</v>
      </c>
      <c r="C22" s="22">
        <v>3.1</v>
      </c>
      <c r="D22" s="24">
        <f t="shared" si="0"/>
        <v>-3.8319458610231454</v>
      </c>
    </row>
    <row r="23" spans="2:4" ht="12.75">
      <c r="B23" s="22">
        <v>21</v>
      </c>
      <c r="C23" s="22">
        <v>3.3</v>
      </c>
      <c r="D23" s="24">
        <f t="shared" si="0"/>
        <v>-3.15895575925803</v>
      </c>
    </row>
    <row r="24" spans="2:4" ht="12.75">
      <c r="B24" s="22">
        <v>22</v>
      </c>
      <c r="C24" s="22">
        <v>3.5</v>
      </c>
      <c r="D24" s="24">
        <f t="shared" si="0"/>
        <v>-2.353787705434097</v>
      </c>
    </row>
    <row r="25" spans="2:4" ht="12.75">
      <c r="B25" s="22">
        <v>23</v>
      </c>
      <c r="C25" s="22">
        <v>3.7</v>
      </c>
      <c r="D25" s="24">
        <f t="shared" si="0"/>
        <v>-1.4476813556337988</v>
      </c>
    </row>
    <row r="26" spans="2:4" ht="12.75">
      <c r="B26" s="22">
        <v>24</v>
      </c>
      <c r="C26" s="22">
        <v>3.9</v>
      </c>
      <c r="D26" s="24">
        <f t="shared" si="0"/>
        <v>-0.47618901029287186</v>
      </c>
    </row>
    <row r="27" spans="2:4" ht="12.75">
      <c r="B27" s="22">
        <v>25</v>
      </c>
      <c r="C27" s="22">
        <v>4.1</v>
      </c>
      <c r="D27" s="24">
        <f t="shared" si="0"/>
        <v>0.522221454316396</v>
      </c>
    </row>
    <row r="28" spans="2:4" ht="12.75">
      <c r="B28" s="22">
        <v>26</v>
      </c>
      <c r="C28" s="22">
        <v>4.3</v>
      </c>
      <c r="D28" s="24">
        <f t="shared" si="0"/>
        <v>1.5076922602611134</v>
      </c>
    </row>
    <row r="29" spans="2:4" ht="12.75">
      <c r="B29" s="22">
        <v>27</v>
      </c>
      <c r="C29" s="22">
        <v>4.5</v>
      </c>
      <c r="D29" s="24">
        <f t="shared" si="0"/>
        <v>2.4405693988799375</v>
      </c>
    </row>
    <row r="30" spans="2:4" ht="12.75">
      <c r="B30" s="22">
        <v>28</v>
      </c>
      <c r="C30" s="22">
        <v>-0.1</v>
      </c>
      <c r="D30" s="24">
        <f t="shared" si="0"/>
        <v>3.7292111061949202</v>
      </c>
    </row>
    <row r="31" spans="2:4" ht="12.75">
      <c r="B31" s="22">
        <v>29</v>
      </c>
      <c r="C31" s="22">
        <v>0.1</v>
      </c>
      <c r="D31" s="24">
        <f t="shared" si="0"/>
        <v>3.1444470615914235</v>
      </c>
    </row>
    <row r="32" spans="2:4" ht="12.75">
      <c r="B32" s="22">
        <v>30</v>
      </c>
      <c r="C32" s="22">
        <v>0.3</v>
      </c>
      <c r="D32" s="24">
        <f t="shared" si="0"/>
        <v>2.4279489093593734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A44" sqref="A44:G44"/>
    </sheetView>
  </sheetViews>
  <sheetFormatPr defaultColWidth="9.00390625" defaultRowHeight="12.75"/>
  <sheetData>
    <row r="1" ht="12.75">
      <c r="B1" t="s">
        <v>27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2*SIN(C3+2)-2.7*SIN(5*C3)</f>
        <v>0.9800016560724123</v>
      </c>
    </row>
    <row r="4" spans="2:4" ht="12.75">
      <c r="B4" s="22">
        <v>2</v>
      </c>
      <c r="C4" s="22">
        <v>-0.5</v>
      </c>
      <c r="D4" s="24">
        <f aca="true" t="shared" si="0" ref="D4:D32">2*SIN(C4+2)-2.7*SIN(5*C4)</f>
        <v>3.6108647622887915</v>
      </c>
    </row>
    <row r="5" spans="2:4" ht="12.75">
      <c r="B5" s="22">
        <v>3</v>
      </c>
      <c r="C5" s="22">
        <v>-0.3</v>
      </c>
      <c r="D5" s="24">
        <f t="shared" si="0"/>
        <v>4.676566084735884</v>
      </c>
    </row>
    <row r="6" spans="2:4" ht="12.75">
      <c r="B6" s="22">
        <v>4</v>
      </c>
      <c r="C6" s="22">
        <v>4.7</v>
      </c>
      <c r="D6" s="24">
        <f t="shared" si="0"/>
        <v>3.504521316777567</v>
      </c>
    </row>
    <row r="7" spans="2:4" ht="12.75">
      <c r="B7" s="22">
        <v>5</v>
      </c>
      <c r="C7" s="22">
        <v>4.9</v>
      </c>
      <c r="D7" s="24">
        <f t="shared" si="0"/>
        <v>2.7535448594122363</v>
      </c>
    </row>
    <row r="8" spans="2:4" ht="12.75">
      <c r="B8" s="22">
        <v>6</v>
      </c>
      <c r="C8" s="22">
        <v>5.1</v>
      </c>
      <c r="D8" s="24">
        <f t="shared" si="0"/>
        <v>0.4884805243918974</v>
      </c>
    </row>
    <row r="9" spans="2:4" ht="12.75">
      <c r="B9" s="22">
        <v>7</v>
      </c>
      <c r="C9" s="22">
        <v>0.5</v>
      </c>
      <c r="D9" s="24">
        <f t="shared" si="0"/>
        <v>-0.41893050087276973</v>
      </c>
    </row>
    <row r="10" spans="2:4" ht="12.75">
      <c r="B10" s="22">
        <v>8</v>
      </c>
      <c r="C10" s="22">
        <v>0.7</v>
      </c>
      <c r="D10" s="24">
        <f t="shared" si="0"/>
        <v>1.8018744752296332</v>
      </c>
    </row>
    <row r="11" spans="2:4" ht="12.75">
      <c r="B11" s="22">
        <v>9</v>
      </c>
      <c r="C11" s="22">
        <v>0.9</v>
      </c>
      <c r="D11" s="24">
        <f t="shared" si="0"/>
        <v>3.1178299761237267</v>
      </c>
    </row>
    <row r="12" spans="2:4" ht="12.75">
      <c r="B12" s="22">
        <v>10</v>
      </c>
      <c r="C12" s="22">
        <v>1.1</v>
      </c>
      <c r="D12" s="24">
        <f t="shared" si="0"/>
        <v>1.9881202039066392</v>
      </c>
    </row>
    <row r="13" spans="2:4" ht="12.75">
      <c r="B13" s="22">
        <v>11</v>
      </c>
      <c r="C13" s="22">
        <v>1.3</v>
      </c>
      <c r="D13" s="24">
        <f t="shared" si="0"/>
        <v>-0.8963153561235984</v>
      </c>
    </row>
    <row r="14" spans="2:4" ht="12.75">
      <c r="B14" s="22">
        <v>12</v>
      </c>
      <c r="C14" s="22">
        <v>1.5</v>
      </c>
      <c r="D14" s="24">
        <f t="shared" si="0"/>
        <v>-3.234166392671035</v>
      </c>
    </row>
    <row r="15" spans="2:4" ht="12.75">
      <c r="B15" s="22">
        <v>13</v>
      </c>
      <c r="C15" s="22">
        <v>1.7</v>
      </c>
      <c r="D15" s="24">
        <f t="shared" si="0"/>
        <v>-3.2155874859004108</v>
      </c>
    </row>
    <row r="16" spans="2:4" ht="12.75">
      <c r="B16" s="22">
        <v>14</v>
      </c>
      <c r="C16" s="22">
        <v>1.9</v>
      </c>
      <c r="D16" s="24">
        <f t="shared" si="0"/>
        <v>-1.1726242931210624</v>
      </c>
    </row>
    <row r="17" spans="2:4" ht="12.75">
      <c r="B17" s="22">
        <v>15</v>
      </c>
      <c r="C17" s="22">
        <v>2.1</v>
      </c>
      <c r="D17" s="24">
        <f t="shared" si="0"/>
        <v>0.7386243297946886</v>
      </c>
    </row>
    <row r="18" spans="2:4" ht="12.75">
      <c r="B18" s="22">
        <v>16</v>
      </c>
      <c r="C18" s="22">
        <v>2.3</v>
      </c>
      <c r="D18" s="24">
        <f t="shared" si="0"/>
        <v>0.5313889981598472</v>
      </c>
    </row>
    <row r="19" spans="2:4" ht="12.75">
      <c r="B19" s="22">
        <v>17</v>
      </c>
      <c r="C19" s="22">
        <v>2.5</v>
      </c>
      <c r="D19" s="24">
        <f t="shared" si="0"/>
        <v>-1.775991112481952</v>
      </c>
    </row>
    <row r="20" spans="2:4" ht="12.75">
      <c r="B20" s="22">
        <v>18</v>
      </c>
      <c r="C20" s="22">
        <v>2.7</v>
      </c>
      <c r="D20" s="24">
        <f t="shared" si="0"/>
        <v>-4.170064466817578</v>
      </c>
    </row>
    <row r="21" spans="2:4" ht="12.75">
      <c r="B21" s="22">
        <v>19</v>
      </c>
      <c r="C21" s="22">
        <v>2.9</v>
      </c>
      <c r="D21" s="24">
        <f t="shared" si="0"/>
        <v>-4.489121875165309</v>
      </c>
    </row>
    <row r="22" spans="2:4" ht="12.75">
      <c r="B22" s="22">
        <v>20</v>
      </c>
      <c r="C22" s="22">
        <v>3.1</v>
      </c>
      <c r="D22" s="24">
        <f t="shared" si="0"/>
        <v>-2.4090915658875156</v>
      </c>
    </row>
    <row r="23" spans="2:4" ht="12.75">
      <c r="B23" s="22">
        <v>21</v>
      </c>
      <c r="C23" s="22">
        <v>3.3</v>
      </c>
      <c r="D23" s="24">
        <f t="shared" si="0"/>
        <v>0.25728553994882986</v>
      </c>
    </row>
    <row r="24" spans="2:4" ht="12.75">
      <c r="B24" s="22">
        <v>22</v>
      </c>
      <c r="C24" s="22">
        <v>3.5</v>
      </c>
      <c r="D24" s="24">
        <f t="shared" si="0"/>
        <v>1.2231095636232416</v>
      </c>
    </row>
    <row r="25" spans="2:4" ht="12.75">
      <c r="B25" s="22">
        <v>23</v>
      </c>
      <c r="C25" s="22">
        <v>3.7</v>
      </c>
      <c r="D25" s="24">
        <f t="shared" si="0"/>
        <v>-0.17667341532732128</v>
      </c>
    </row>
    <row r="26" spans="2:4" ht="12.75">
      <c r="B26" s="22">
        <v>24</v>
      </c>
      <c r="C26" s="22">
        <v>3.9</v>
      </c>
      <c r="D26" s="24">
        <f t="shared" si="0"/>
        <v>-2.382710977903395</v>
      </c>
    </row>
    <row r="27" spans="2:4" ht="12.75">
      <c r="B27" s="22">
        <v>25</v>
      </c>
      <c r="C27" s="22">
        <v>4.1</v>
      </c>
      <c r="D27" s="24">
        <f t="shared" si="0"/>
        <v>-3.05576545309695</v>
      </c>
    </row>
    <row r="28" spans="2:4" ht="12.75">
      <c r="B28" s="22">
        <v>26</v>
      </c>
      <c r="C28" s="22">
        <v>4.3</v>
      </c>
      <c r="D28" s="24">
        <f t="shared" si="0"/>
        <v>-1.2397975073856302</v>
      </c>
    </row>
    <row r="29" spans="2:4" ht="12.75">
      <c r="B29" s="22">
        <v>27</v>
      </c>
      <c r="C29" s="22">
        <v>4.5</v>
      </c>
      <c r="D29" s="24">
        <f t="shared" si="0"/>
        <v>1.745611159819007</v>
      </c>
    </row>
    <row r="30" spans="2:4" ht="12.75">
      <c r="B30" s="22">
        <v>28</v>
      </c>
      <c r="C30" s="22">
        <v>-0.1</v>
      </c>
      <c r="D30" s="24">
        <f t="shared" si="0"/>
        <v>3.1870491296061774</v>
      </c>
    </row>
    <row r="31" spans="2:4" ht="12.75">
      <c r="B31" s="22">
        <v>29</v>
      </c>
      <c r="C31" s="22">
        <v>0.1</v>
      </c>
      <c r="D31" s="24">
        <f t="shared" si="0"/>
        <v>0.4319697790663992</v>
      </c>
    </row>
    <row r="32" spans="2:4" ht="12.75">
      <c r="B32" s="22">
        <v>30</v>
      </c>
      <c r="C32" s="22">
        <v>0.3</v>
      </c>
      <c r="D32" s="24">
        <f t="shared" si="0"/>
        <v>-1.2018260394775067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9">
      <selection activeCell="A44" sqref="A44:G44"/>
    </sheetView>
  </sheetViews>
  <sheetFormatPr defaultColWidth="9.00390625" defaultRowHeight="12.75"/>
  <sheetData>
    <row r="1" ht="12.75">
      <c r="B1" t="s">
        <v>26</v>
      </c>
    </row>
    <row r="2" spans="2:4" ht="12.75">
      <c r="B2" s="22"/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2.1*SQRT(C3+12)-SIN(C3)</f>
        <v>7.703466939105768</v>
      </c>
    </row>
    <row r="4" spans="2:4" ht="12.75">
      <c r="B4" s="22">
        <v>2</v>
      </c>
      <c r="C4" s="22">
        <v>-0.5</v>
      </c>
      <c r="D4" s="24">
        <f aca="true" t="shared" si="0" ref="D4:D32">2.1*SQRT(C4+12)-SIN(C4)</f>
        <v>7.600872020885735</v>
      </c>
    </row>
    <row r="5" spans="2:4" ht="12.75">
      <c r="B5" s="22">
        <v>3</v>
      </c>
      <c r="C5" s="22">
        <v>-0.3</v>
      </c>
      <c r="D5" s="24">
        <f t="shared" si="0"/>
        <v>7.478625384785909</v>
      </c>
    </row>
    <row r="6" spans="2:4" ht="12.75">
      <c r="B6" s="22">
        <v>4</v>
      </c>
      <c r="C6" s="22">
        <v>4.7</v>
      </c>
      <c r="D6" s="24">
        <f t="shared" si="0"/>
        <v>9.581706289079172</v>
      </c>
    </row>
    <row r="7" spans="2:4" ht="12.75">
      <c r="B7" s="22">
        <v>5</v>
      </c>
      <c r="C7" s="22">
        <v>4.9</v>
      </c>
      <c r="D7" s="24">
        <f t="shared" si="0"/>
        <v>9.615470624884008</v>
      </c>
    </row>
    <row r="8" spans="2:4" ht="12.75">
      <c r="B8" s="22">
        <v>6</v>
      </c>
      <c r="C8" s="22">
        <v>5.1</v>
      </c>
      <c r="D8" s="24">
        <f t="shared" si="0"/>
        <v>9.609765396144574</v>
      </c>
    </row>
    <row r="9" spans="2:4" ht="12.75">
      <c r="B9" s="22">
        <v>7</v>
      </c>
      <c r="C9" s="22">
        <v>0.5</v>
      </c>
      <c r="D9" s="24">
        <f t="shared" si="0"/>
        <v>6.9451956638545465</v>
      </c>
    </row>
    <row r="10" spans="2:4" ht="12.75">
      <c r="B10" s="22">
        <v>8</v>
      </c>
      <c r="C10" s="22">
        <v>0.7</v>
      </c>
      <c r="D10" s="24">
        <f t="shared" si="0"/>
        <v>6.839564778868604</v>
      </c>
    </row>
    <row r="11" spans="2:4" ht="12.75">
      <c r="B11" s="22">
        <v>9</v>
      </c>
      <c r="C11" s="22">
        <v>0.9</v>
      </c>
      <c r="D11" s="24">
        <f t="shared" si="0"/>
        <v>6.759152788721065</v>
      </c>
    </row>
    <row r="12" spans="2:4" ht="12.75">
      <c r="B12" s="22">
        <v>10</v>
      </c>
      <c r="C12" s="22">
        <v>1.1</v>
      </c>
      <c r="D12" s="24">
        <f t="shared" si="0"/>
        <v>6.709516289697184</v>
      </c>
    </row>
    <row r="13" spans="2:4" ht="12.75">
      <c r="B13" s="22">
        <v>11</v>
      </c>
      <c r="C13" s="22">
        <v>1.3</v>
      </c>
      <c r="D13" s="24">
        <f t="shared" si="0"/>
        <v>6.694966476683205</v>
      </c>
    </row>
    <row r="14" spans="2:4" ht="12.75">
      <c r="B14" s="22">
        <v>12</v>
      </c>
      <c r="C14" s="22">
        <v>1.5</v>
      </c>
      <c r="D14" s="24">
        <f t="shared" si="0"/>
        <v>6.718397703162958</v>
      </c>
    </row>
    <row r="15" spans="2:4" ht="12.75">
      <c r="B15" s="22">
        <v>13</v>
      </c>
      <c r="C15" s="22">
        <v>1.7</v>
      </c>
      <c r="D15" s="24">
        <f t="shared" si="0"/>
        <v>6.781172509342666</v>
      </c>
    </row>
    <row r="16" spans="2:4" ht="12.75">
      <c r="B16" s="22">
        <v>14</v>
      </c>
      <c r="C16" s="22">
        <v>1.9</v>
      </c>
      <c r="D16" s="24">
        <f t="shared" si="0"/>
        <v>6.88306770288163</v>
      </c>
    </row>
    <row r="17" spans="2:4" ht="12.75">
      <c r="B17" s="22">
        <v>15</v>
      </c>
      <c r="C17" s="22">
        <v>2.1</v>
      </c>
      <c r="D17" s="24">
        <f t="shared" si="0"/>
        <v>7.022283642668933</v>
      </c>
    </row>
    <row r="18" spans="2:4" ht="12.75">
      <c r="B18" s="22">
        <v>16</v>
      </c>
      <c r="C18" s="22">
        <v>2.3</v>
      </c>
      <c r="D18" s="24">
        <f t="shared" si="0"/>
        <v>7.195516356322676</v>
      </c>
    </row>
    <row r="19" spans="2:4" ht="12.75">
      <c r="B19" s="22">
        <v>17</v>
      </c>
      <c r="C19" s="22">
        <v>3.5</v>
      </c>
      <c r="D19" s="24">
        <f t="shared" si="0"/>
        <v>8.618491495402022</v>
      </c>
    </row>
    <row r="20" spans="2:4" ht="12.75">
      <c r="B20" s="22">
        <v>18</v>
      </c>
      <c r="C20" s="22">
        <v>3.7</v>
      </c>
      <c r="D20" s="24">
        <f t="shared" si="0"/>
        <v>8.850713498495253</v>
      </c>
    </row>
    <row r="21" spans="2:4" ht="12.75">
      <c r="B21" s="22">
        <v>19</v>
      </c>
      <c r="C21" s="22">
        <v>2.9</v>
      </c>
      <c r="D21" s="24">
        <f t="shared" si="0"/>
        <v>7.866859478345908</v>
      </c>
    </row>
    <row r="22" spans="2:4" ht="12.75">
      <c r="B22" s="22">
        <v>20</v>
      </c>
      <c r="C22" s="22">
        <v>3.1</v>
      </c>
      <c r="D22" s="24">
        <f t="shared" si="0"/>
        <v>8.118750213211397</v>
      </c>
    </row>
    <row r="23" spans="2:4" ht="12.75">
      <c r="B23" s="22">
        <v>21</v>
      </c>
      <c r="C23" s="22">
        <v>3.3</v>
      </c>
      <c r="D23" s="24">
        <f t="shared" si="0"/>
        <v>8.371940724698586</v>
      </c>
    </row>
    <row r="24" spans="2:4" ht="12.75">
      <c r="B24" s="22">
        <v>22</v>
      </c>
      <c r="C24" s="22">
        <v>2.5</v>
      </c>
      <c r="D24" s="24">
        <f t="shared" si="0"/>
        <v>7.398089617053148</v>
      </c>
    </row>
    <row r="25" spans="2:4" ht="12.75">
      <c r="B25" s="22">
        <v>23</v>
      </c>
      <c r="C25" s="22">
        <v>2.7</v>
      </c>
      <c r="D25" s="24">
        <f t="shared" si="0"/>
        <v>7.6241417150921125</v>
      </c>
    </row>
    <row r="26" spans="2:4" ht="12.75">
      <c r="B26" s="22">
        <v>24</v>
      </c>
      <c r="C26" s="22">
        <v>3.9</v>
      </c>
      <c r="D26" s="24">
        <f t="shared" si="0"/>
        <v>9.061475014882266</v>
      </c>
    </row>
    <row r="27" spans="2:4" ht="12.75">
      <c r="B27" s="22">
        <v>25</v>
      </c>
      <c r="C27" s="22">
        <v>4.1</v>
      </c>
      <c r="D27" s="24">
        <f t="shared" si="0"/>
        <v>9.244486223114741</v>
      </c>
    </row>
    <row r="28" spans="2:4" ht="12.75">
      <c r="B28" s="22">
        <v>26</v>
      </c>
      <c r="C28" s="22">
        <v>4.3</v>
      </c>
      <c r="D28" s="24">
        <f t="shared" si="0"/>
        <v>9.39455021678772</v>
      </c>
    </row>
    <row r="29" spans="2:4" ht="12.75">
      <c r="B29" s="22">
        <v>27</v>
      </c>
      <c r="C29" s="22">
        <v>4.5</v>
      </c>
      <c r="D29" s="24">
        <f t="shared" si="0"/>
        <v>9.507770442532856</v>
      </c>
    </row>
    <row r="30" spans="2:4" ht="12.75">
      <c r="B30" s="22">
        <v>28</v>
      </c>
      <c r="C30" s="22">
        <v>-0.1</v>
      </c>
      <c r="D30" s="24">
        <f t="shared" si="0"/>
        <v>7.344072507124172</v>
      </c>
    </row>
    <row r="31" spans="2:4" ht="12.75">
      <c r="B31" s="22">
        <v>29</v>
      </c>
      <c r="C31" s="22">
        <v>0.1</v>
      </c>
      <c r="D31" s="24">
        <f t="shared" si="0"/>
        <v>7.205027978342128</v>
      </c>
    </row>
    <row r="32" spans="2:4" ht="12.75">
      <c r="B32" s="22">
        <v>30</v>
      </c>
      <c r="C32" s="22">
        <v>0.3</v>
      </c>
      <c r="D32" s="24">
        <f t="shared" si="0"/>
        <v>7.069464518373738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5">
      <selection activeCell="A44" sqref="A44:G44"/>
    </sheetView>
  </sheetViews>
  <sheetFormatPr defaultColWidth="9.00390625" defaultRowHeight="12.75"/>
  <cols>
    <col min="4" max="4" width="15.375" style="0" customWidth="1"/>
  </cols>
  <sheetData>
    <row r="1" ht="12.75">
      <c r="C1" t="s">
        <v>25</v>
      </c>
    </row>
    <row r="2" spans="3:4" ht="12.75">
      <c r="C2" s="14" t="s">
        <v>14</v>
      </c>
      <c r="D2" s="14" t="s">
        <v>0</v>
      </c>
    </row>
    <row r="3" spans="2:4" ht="12.75">
      <c r="B3" s="22">
        <v>1</v>
      </c>
      <c r="C3" s="22">
        <v>-0.7</v>
      </c>
      <c r="D3" s="24">
        <f>0.2*(SQRT(C3+1)+1.2*COSH(C3+12))</f>
        <v>9698.706050833885</v>
      </c>
    </row>
    <row r="4" spans="2:4" ht="12.75">
      <c r="B4" s="22">
        <v>2</v>
      </c>
      <c r="C4" s="22">
        <v>-0.5</v>
      </c>
      <c r="D4" s="24">
        <f aca="true" t="shared" si="0" ref="D4:D32">0.2*(SQRT(C4+1)+1.2*COSH(C4+12))</f>
        <v>11846.033943863107</v>
      </c>
    </row>
    <row r="5" spans="2:4" ht="12.75">
      <c r="B5" s="22">
        <v>3</v>
      </c>
      <c r="C5" s="22">
        <v>-0.3</v>
      </c>
      <c r="D5" s="24">
        <f t="shared" si="0"/>
        <v>14468.773131374626</v>
      </c>
    </row>
    <row r="6" spans="2:4" ht="12.75">
      <c r="B6" s="22">
        <v>4</v>
      </c>
      <c r="C6" s="22">
        <v>4.7</v>
      </c>
      <c r="D6" s="24">
        <f t="shared" si="0"/>
        <v>2147331.971840014</v>
      </c>
    </row>
    <row r="7" spans="2:4" ht="12.75">
      <c r="B7" s="22">
        <v>5</v>
      </c>
      <c r="C7" s="22">
        <v>4.9</v>
      </c>
      <c r="D7" s="24">
        <f t="shared" si="0"/>
        <v>2622757.0956773935</v>
      </c>
    </row>
    <row r="8" spans="2:4" ht="12.75">
      <c r="B8" s="22">
        <v>6</v>
      </c>
      <c r="C8" s="22">
        <v>5.1</v>
      </c>
      <c r="D8" s="24">
        <f t="shared" si="0"/>
        <v>3203442.6512526954</v>
      </c>
    </row>
    <row r="9" spans="2:4" ht="12.75">
      <c r="B9" s="22">
        <v>7</v>
      </c>
      <c r="C9" s="22">
        <v>0.5</v>
      </c>
      <c r="D9" s="24">
        <f t="shared" si="0"/>
        <v>32200.71933192641</v>
      </c>
    </row>
    <row r="10" spans="2:4" ht="12.75">
      <c r="B10" s="22">
        <v>8</v>
      </c>
      <c r="C10" s="22">
        <v>0.7</v>
      </c>
      <c r="D10" s="24">
        <f t="shared" si="0"/>
        <v>39330.00899331974</v>
      </c>
    </row>
    <row r="11" spans="2:4" ht="12.75">
      <c r="B11" s="22">
        <v>9</v>
      </c>
      <c r="C11" s="22">
        <v>0.9</v>
      </c>
      <c r="D11" s="24">
        <f t="shared" si="0"/>
        <v>48037.73864086071</v>
      </c>
    </row>
    <row r="12" spans="2:4" ht="12.75">
      <c r="B12" s="22">
        <v>10</v>
      </c>
      <c r="C12" s="22">
        <v>1.1</v>
      </c>
      <c r="D12" s="24">
        <f t="shared" si="0"/>
        <v>58673.37958163554</v>
      </c>
    </row>
    <row r="13" spans="2:4" ht="12.75">
      <c r="B13" s="22">
        <v>11</v>
      </c>
      <c r="C13" s="22">
        <v>1.3</v>
      </c>
      <c r="D13" s="24">
        <f t="shared" si="0"/>
        <v>71663.77697035669</v>
      </c>
    </row>
    <row r="14" spans="2:4" ht="12.75">
      <c r="B14" s="22">
        <v>12</v>
      </c>
      <c r="C14" s="22">
        <v>1.5</v>
      </c>
      <c r="D14" s="24">
        <f t="shared" si="0"/>
        <v>87530.28060965468</v>
      </c>
    </row>
    <row r="15" spans="2:4" ht="12.75">
      <c r="B15" s="22">
        <v>13</v>
      </c>
      <c r="C15" s="22">
        <v>1.7</v>
      </c>
      <c r="D15" s="24">
        <f t="shared" si="0"/>
        <v>106909.66855116846</v>
      </c>
    </row>
    <row r="16" spans="2:4" ht="12.75">
      <c r="B16" s="22">
        <v>14</v>
      </c>
      <c r="C16" s="22">
        <v>1.9</v>
      </c>
      <c r="D16" s="24">
        <f t="shared" si="0"/>
        <v>130579.70323615447</v>
      </c>
    </row>
    <row r="17" spans="2:4" ht="12.75">
      <c r="B17" s="22">
        <v>15</v>
      </c>
      <c r="C17" s="22">
        <v>2.1</v>
      </c>
      <c r="D17" s="24">
        <f t="shared" si="0"/>
        <v>159490.34583387867</v>
      </c>
    </row>
    <row r="18" spans="2:4" ht="12.75">
      <c r="B18" s="22">
        <v>16</v>
      </c>
      <c r="C18" s="22">
        <v>2.3</v>
      </c>
      <c r="D18" s="24">
        <f t="shared" si="0"/>
        <v>194801.88151913157</v>
      </c>
    </row>
    <row r="19" spans="2:4" ht="12.75">
      <c r="B19" s="22">
        <v>17</v>
      </c>
      <c r="C19" s="22">
        <v>2.5</v>
      </c>
      <c r="D19" s="24">
        <f t="shared" si="0"/>
        <v>237931.48579030746</v>
      </c>
    </row>
    <row r="20" spans="2:4" ht="12.75">
      <c r="B20" s="22">
        <v>18</v>
      </c>
      <c r="C20" s="22">
        <v>2.7</v>
      </c>
      <c r="D20" s="24">
        <f t="shared" si="0"/>
        <v>290610.1006980202</v>
      </c>
    </row>
    <row r="21" spans="2:4" ht="12.75">
      <c r="B21" s="22">
        <v>19</v>
      </c>
      <c r="C21" s="22">
        <v>2.9</v>
      </c>
      <c r="D21" s="24">
        <f t="shared" si="0"/>
        <v>354951.90362707723</v>
      </c>
    </row>
    <row r="22" spans="2:4" ht="12.75">
      <c r="B22" s="22">
        <v>20</v>
      </c>
      <c r="C22" s="22">
        <v>3.1</v>
      </c>
      <c r="D22" s="24">
        <f t="shared" si="0"/>
        <v>433539.1566579969</v>
      </c>
    </row>
    <row r="23" spans="2:4" ht="12.75">
      <c r="B23" s="22">
        <v>21</v>
      </c>
      <c r="C23" s="22">
        <v>3.3</v>
      </c>
      <c r="D23" s="24">
        <f t="shared" si="0"/>
        <v>529525.8418109076</v>
      </c>
    </row>
    <row r="24" spans="2:4" ht="12.75">
      <c r="B24" s="22">
        <v>22</v>
      </c>
      <c r="C24" s="22">
        <v>3.5</v>
      </c>
      <c r="D24" s="24">
        <f t="shared" si="0"/>
        <v>646764.2414180525</v>
      </c>
    </row>
    <row r="25" spans="2:4" ht="12.75">
      <c r="B25" s="22">
        <v>23</v>
      </c>
      <c r="C25" s="22">
        <v>3.7</v>
      </c>
      <c r="D25" s="24">
        <f t="shared" si="0"/>
        <v>789959.5437397338</v>
      </c>
    </row>
    <row r="26" spans="2:4" ht="12.75">
      <c r="B26" s="22">
        <v>24</v>
      </c>
      <c r="C26" s="22">
        <v>3.9</v>
      </c>
      <c r="D26" s="24">
        <f t="shared" si="0"/>
        <v>964858.6786899101</v>
      </c>
    </row>
    <row r="27" spans="2:4" ht="12.75">
      <c r="B27" s="22">
        <v>25</v>
      </c>
      <c r="C27" s="22">
        <v>4.1</v>
      </c>
      <c r="D27" s="24">
        <f t="shared" si="0"/>
        <v>1178480.9623121684</v>
      </c>
    </row>
    <row r="28" spans="2:4" ht="12.75">
      <c r="B28" s="22">
        <v>26</v>
      </c>
      <c r="C28" s="22">
        <v>4.3</v>
      </c>
      <c r="D28" s="24">
        <f t="shared" si="0"/>
        <v>1439399.8065787484</v>
      </c>
    </row>
    <row r="29" spans="2:4" ht="12.75">
      <c r="B29" s="22">
        <v>27</v>
      </c>
      <c r="C29" s="22">
        <v>4.5</v>
      </c>
      <c r="D29" s="24">
        <f t="shared" si="0"/>
        <v>1758086.800516006</v>
      </c>
    </row>
    <row r="30" spans="2:4" ht="12.75">
      <c r="B30" s="22">
        <v>28</v>
      </c>
      <c r="C30" s="22">
        <v>-0.1</v>
      </c>
      <c r="D30" s="24">
        <f t="shared" si="0"/>
        <v>17672.184766340783</v>
      </c>
    </row>
    <row r="31" spans="2:4" ht="12.75">
      <c r="B31" s="22">
        <v>29</v>
      </c>
      <c r="C31" s="22">
        <v>0.1</v>
      </c>
      <c r="D31" s="24">
        <f t="shared" si="0"/>
        <v>21584.833232886896</v>
      </c>
    </row>
    <row r="32" spans="2:4" ht="12.75">
      <c r="B32" s="22">
        <v>30</v>
      </c>
      <c r="C32" s="22">
        <v>0.3</v>
      </c>
      <c r="D32" s="24">
        <f t="shared" si="0"/>
        <v>26363.746676287778</v>
      </c>
    </row>
    <row r="33" ht="12.75">
      <c r="B33" s="12"/>
    </row>
    <row r="34" ht="12.75">
      <c r="A34" t="s">
        <v>15</v>
      </c>
    </row>
    <row r="35" spans="1:9" ht="12.75">
      <c r="A35">
        <v>1</v>
      </c>
      <c r="B35" s="26" t="s">
        <v>16</v>
      </c>
      <c r="C35" s="27"/>
      <c r="D35" s="27"/>
      <c r="E35" s="27"/>
      <c r="F35" s="27"/>
      <c r="G35" s="27"/>
      <c r="H35" s="27"/>
      <c r="I35" s="27"/>
    </row>
    <row r="36" spans="2:8" ht="12.75">
      <c r="B36" s="26" t="s">
        <v>19</v>
      </c>
      <c r="C36" s="26"/>
      <c r="D36" s="26"/>
      <c r="E36" s="26"/>
      <c r="F36" s="26"/>
      <c r="G36" s="26"/>
      <c r="H36" s="26"/>
    </row>
    <row r="37" spans="2:8" ht="12.75">
      <c r="B37" s="13"/>
      <c r="C37" s="13"/>
      <c r="D37" s="13"/>
      <c r="E37" s="13"/>
      <c r="F37" s="13"/>
      <c r="G37" s="13"/>
      <c r="H37" s="13"/>
    </row>
    <row r="38" spans="1:8" ht="12.75">
      <c r="A38">
        <v>2</v>
      </c>
      <c r="B38" s="26" t="s">
        <v>17</v>
      </c>
      <c r="C38" s="26"/>
      <c r="D38" s="26"/>
      <c r="E38" s="26"/>
      <c r="F38" s="26"/>
      <c r="G38" s="26"/>
      <c r="H38" s="26"/>
    </row>
    <row r="40" spans="1:8" ht="12.75">
      <c r="A40">
        <v>3</v>
      </c>
      <c r="B40" s="26" t="s">
        <v>18</v>
      </c>
      <c r="C40" s="26"/>
      <c r="D40" s="26"/>
      <c r="E40" s="26"/>
      <c r="F40" s="26"/>
      <c r="G40" s="26"/>
      <c r="H40" s="26"/>
    </row>
    <row r="42" spans="1:8" ht="12.75">
      <c r="A42">
        <v>4</v>
      </c>
      <c r="B42" s="26" t="s">
        <v>20</v>
      </c>
      <c r="C42" s="26"/>
      <c r="D42" s="26"/>
      <c r="E42" s="26"/>
      <c r="F42" s="26"/>
      <c r="G42" s="26"/>
      <c r="H42" s="26"/>
    </row>
    <row r="44" spans="1:2" ht="12.75">
      <c r="A44">
        <v>5</v>
      </c>
      <c r="B44" t="s">
        <v>58</v>
      </c>
    </row>
    <row r="46" spans="2:8" ht="12.75">
      <c r="B46" t="s">
        <v>21</v>
      </c>
      <c r="C46" s="26"/>
      <c r="D46" s="26"/>
      <c r="E46" s="26"/>
      <c r="F46" s="26"/>
      <c r="G46" s="26"/>
      <c r="H46" s="26"/>
    </row>
  </sheetData>
  <mergeCells count="6">
    <mergeCell ref="B42:H42"/>
    <mergeCell ref="C46:H46"/>
    <mergeCell ref="B35:I35"/>
    <mergeCell ref="B36:H36"/>
    <mergeCell ref="B38:H38"/>
    <mergeCell ref="B40:H4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A28">
      <selection activeCell="B44" sqref="B44:H44"/>
    </sheetView>
  </sheetViews>
  <sheetFormatPr defaultColWidth="9.00390625" defaultRowHeight="12.75"/>
  <cols>
    <col min="4" max="4" width="13.75390625" style="0" bestFit="1" customWidth="1"/>
  </cols>
  <sheetData>
    <row r="1" ht="12.75">
      <c r="D1" t="s">
        <v>24</v>
      </c>
    </row>
    <row r="2" spans="3:4" ht="12.75">
      <c r="C2" s="14" t="s">
        <v>14</v>
      </c>
      <c r="D2" s="14" t="s">
        <v>0</v>
      </c>
    </row>
    <row r="3" spans="2:4" ht="12.75">
      <c r="B3" s="22">
        <v>1</v>
      </c>
      <c r="C3" s="22">
        <v>-0.7</v>
      </c>
      <c r="D3" s="24">
        <f>COS(C3)+0.2*EXP(12+C3)</f>
        <v>16165.092350250005</v>
      </c>
    </row>
    <row r="4" spans="2:4" ht="12.75">
      <c r="B4" s="22">
        <v>2</v>
      </c>
      <c r="C4" s="22">
        <v>-0.5</v>
      </c>
      <c r="D4" s="24">
        <f aca="true" t="shared" si="0" ref="D4:D32">COS(C4)+0.2*EXP(12+C4)</f>
        <v>19744.031784713992</v>
      </c>
    </row>
    <row r="5" spans="2:4" ht="12.75">
      <c r="B5" s="22">
        <v>3</v>
      </c>
      <c r="C5" s="22">
        <v>-0.3</v>
      </c>
      <c r="D5" s="24">
        <f t="shared" si="0"/>
        <v>24115.298333779232</v>
      </c>
    </row>
    <row r="6" spans="2:4" ht="12.75">
      <c r="B6" s="22">
        <v>4</v>
      </c>
      <c r="C6" s="22">
        <v>4.7</v>
      </c>
      <c r="D6" s="24">
        <f t="shared" si="0"/>
        <v>3578885.811522257</v>
      </c>
    </row>
    <row r="7" spans="2:4" ht="12.75">
      <c r="B7" s="22">
        <v>5</v>
      </c>
      <c r="C7" s="22">
        <v>4.9</v>
      </c>
      <c r="D7" s="24">
        <f t="shared" si="0"/>
        <v>4371261.202977496</v>
      </c>
    </row>
    <row r="8" spans="2:4" ht="12.75">
      <c r="B8" s="22">
        <v>6</v>
      </c>
      <c r="C8" s="22">
        <v>5.1</v>
      </c>
      <c r="D8" s="24">
        <f t="shared" si="0"/>
        <v>5339070.640126292</v>
      </c>
    </row>
    <row r="9" spans="2:4" ht="12.75">
      <c r="B9" s="22">
        <v>7</v>
      </c>
      <c r="C9" s="22">
        <v>0.5</v>
      </c>
      <c r="D9" s="24">
        <f t="shared" si="0"/>
        <v>53668.33488673678</v>
      </c>
    </row>
    <row r="10" spans="2:4" ht="12.75">
      <c r="B10" s="22">
        <v>8</v>
      </c>
      <c r="C10" s="22">
        <v>0.7</v>
      </c>
      <c r="D10" s="24">
        <f t="shared" si="0"/>
        <v>65550.34521694962</v>
      </c>
    </row>
    <row r="11" spans="2:4" ht="12.75">
      <c r="B11" s="22">
        <v>9</v>
      </c>
      <c r="C11" s="22">
        <v>0.9</v>
      </c>
      <c r="D11" s="24">
        <f t="shared" si="0"/>
        <v>80063.05987594479</v>
      </c>
    </row>
    <row r="12" spans="2:4" ht="12.75">
      <c r="B12" s="22">
        <v>10</v>
      </c>
      <c r="C12" s="22">
        <v>1.1</v>
      </c>
      <c r="D12" s="24">
        <f t="shared" si="0"/>
        <v>97788.9365192134</v>
      </c>
    </row>
    <row r="13" spans="2:4" ht="12.75">
      <c r="B13" s="22">
        <v>11</v>
      </c>
      <c r="C13" s="22">
        <v>1.3</v>
      </c>
      <c r="D13" s="24">
        <f t="shared" si="0"/>
        <v>119439.39025739196</v>
      </c>
    </row>
    <row r="14" spans="2:4" ht="12.75">
      <c r="B14" s="22">
        <v>12</v>
      </c>
      <c r="C14" s="22">
        <v>1.5</v>
      </c>
      <c r="D14" s="24">
        <f t="shared" si="0"/>
        <v>145883.34470674192</v>
      </c>
    </row>
    <row r="15" spans="2:4" ht="12.75">
      <c r="B15" s="22">
        <v>13</v>
      </c>
      <c r="C15" s="22">
        <v>1.7</v>
      </c>
      <c r="D15" s="24">
        <f t="shared" si="0"/>
        <v>178182.1043513378</v>
      </c>
    </row>
    <row r="16" spans="2:4" ht="12.75">
      <c r="B16" s="22">
        <v>14</v>
      </c>
      <c r="C16" s="22">
        <v>1.9</v>
      </c>
      <c r="D16" s="24">
        <f t="shared" si="0"/>
        <v>217631.94779096125</v>
      </c>
    </row>
    <row r="17" spans="2:4" ht="12.75">
      <c r="B17" s="22">
        <v>15</v>
      </c>
      <c r="C17" s="22">
        <v>2.1</v>
      </c>
      <c r="D17" s="24">
        <f t="shared" si="0"/>
        <v>265816.151316314</v>
      </c>
    </row>
    <row r="18" spans="2:4" ht="12.75">
      <c r="B18" s="22">
        <v>16</v>
      </c>
      <c r="C18" s="22">
        <v>2.3</v>
      </c>
      <c r="D18" s="24">
        <f t="shared" si="0"/>
        <v>324668.53072567063</v>
      </c>
    </row>
    <row r="19" spans="2:4" ht="12.75">
      <c r="B19" s="22">
        <v>17</v>
      </c>
      <c r="C19" s="22">
        <v>2.5</v>
      </c>
      <c r="D19" s="24">
        <f t="shared" si="0"/>
        <v>396551.0515638982</v>
      </c>
    </row>
    <row r="20" spans="2:4" ht="12.75">
      <c r="B20" s="22">
        <v>18</v>
      </c>
      <c r="C20" s="22">
        <v>2.7</v>
      </c>
      <c r="D20" s="24">
        <f t="shared" si="0"/>
        <v>484348.6225783403</v>
      </c>
    </row>
    <row r="21" spans="2:4" ht="12.75">
      <c r="B21" s="22">
        <v>19</v>
      </c>
      <c r="C21" s="22">
        <v>2.9</v>
      </c>
      <c r="D21" s="24">
        <f t="shared" si="0"/>
        <v>591584.8768063074</v>
      </c>
    </row>
    <row r="22" spans="2:4" ht="12.75">
      <c r="B22" s="22">
        <v>20</v>
      </c>
      <c r="C22" s="22">
        <v>3.1</v>
      </c>
      <c r="D22" s="24">
        <f t="shared" si="0"/>
        <v>722563.5870128983</v>
      </c>
    </row>
    <row r="23" spans="2:4" ht="12.75">
      <c r="B23" s="22">
        <v>21</v>
      </c>
      <c r="C23" s="22">
        <v>3.3</v>
      </c>
      <c r="D23" s="24">
        <f t="shared" si="0"/>
        <v>882541.3909903193</v>
      </c>
    </row>
    <row r="24" spans="2:4" ht="12.75">
      <c r="B24" s="22">
        <v>22</v>
      </c>
      <c r="C24" s="22">
        <v>3.5</v>
      </c>
      <c r="D24" s="24">
        <f t="shared" si="0"/>
        <v>1077938.7587999152</v>
      </c>
    </row>
    <row r="25" spans="2:4" ht="12.75">
      <c r="B25" s="22">
        <v>23</v>
      </c>
      <c r="C25" s="22">
        <v>3.7</v>
      </c>
      <c r="D25" s="24">
        <f t="shared" si="0"/>
        <v>1316597.6688167145</v>
      </c>
    </row>
    <row r="26" spans="2:4" ht="12.75">
      <c r="B26" s="22">
        <v>24</v>
      </c>
      <c r="C26" s="22">
        <v>3.9</v>
      </c>
      <c r="D26" s="24">
        <f t="shared" si="0"/>
        <v>1608096.3340194004</v>
      </c>
    </row>
    <row r="27" spans="2:4" ht="12.75">
      <c r="B27" s="22">
        <v>25</v>
      </c>
      <c r="C27" s="22">
        <v>4.1</v>
      </c>
      <c r="D27" s="24">
        <f t="shared" si="0"/>
        <v>1964133.6095903278</v>
      </c>
    </row>
    <row r="28" spans="2:4" ht="12.75">
      <c r="B28" s="22">
        <v>26</v>
      </c>
      <c r="C28" s="22">
        <v>4.3</v>
      </c>
      <c r="D28" s="24">
        <f t="shared" si="0"/>
        <v>2398998.5094410963</v>
      </c>
    </row>
    <row r="29" spans="2:4" ht="12.75">
      <c r="B29" s="22">
        <v>27</v>
      </c>
      <c r="C29" s="22">
        <v>4.5</v>
      </c>
      <c r="D29" s="24">
        <f t="shared" si="0"/>
        <v>2930143.6749949045</v>
      </c>
    </row>
    <row r="30" spans="2:4" ht="12.75">
      <c r="B30" s="22">
        <v>28</v>
      </c>
      <c r="C30" s="22">
        <v>-0.1</v>
      </c>
      <c r="D30" s="24">
        <f t="shared" si="0"/>
        <v>29454.32005227582</v>
      </c>
    </row>
    <row r="31" spans="2:4" ht="12.75">
      <c r="B31" s="22">
        <v>29</v>
      </c>
      <c r="C31" s="22">
        <v>0.1</v>
      </c>
      <c r="D31" s="24">
        <f t="shared" si="0"/>
        <v>35975.36745491548</v>
      </c>
    </row>
    <row r="32" spans="2:4" ht="12.75">
      <c r="B32" s="22">
        <v>30</v>
      </c>
      <c r="C32" s="22">
        <v>0.3</v>
      </c>
      <c r="D32" s="24">
        <f t="shared" si="0"/>
        <v>43940.153070916705</v>
      </c>
    </row>
    <row r="33" ht="12.75">
      <c r="D33" s="12"/>
    </row>
    <row r="34" ht="12.75">
      <c r="B34" t="s">
        <v>15</v>
      </c>
    </row>
    <row r="35" spans="2:10" ht="12.75"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3:9" ht="12.75">
      <c r="C36" s="26" t="s">
        <v>19</v>
      </c>
      <c r="D36" s="26"/>
      <c r="E36" s="26"/>
      <c r="F36" s="26"/>
      <c r="G36" s="26"/>
      <c r="H36" s="26"/>
      <c r="I36" s="26"/>
    </row>
    <row r="37" spans="3:9" ht="12.75">
      <c r="C37" s="13"/>
      <c r="D37" s="13"/>
      <c r="E37" s="13"/>
      <c r="F37" s="13"/>
      <c r="G37" s="13"/>
      <c r="H37" s="13"/>
      <c r="I37" s="13"/>
    </row>
    <row r="38" spans="2:9" ht="12.75"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40" spans="2:9" ht="12.75"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2" spans="2:9" ht="12.75"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4" spans="2:3" ht="12.75">
      <c r="B44">
        <v>5</v>
      </c>
      <c r="C44" t="s">
        <v>58</v>
      </c>
    </row>
    <row r="46" spans="4:10" ht="12.75">
      <c r="D46" t="s">
        <v>21</v>
      </c>
      <c r="E46" s="26"/>
      <c r="F46" s="26"/>
      <c r="G46" s="26"/>
      <c r="H46" s="26"/>
      <c r="I46" s="26"/>
      <c r="J46" s="26"/>
    </row>
  </sheetData>
  <mergeCells count="6">
    <mergeCell ref="C42:I42"/>
    <mergeCell ref="E46:J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2">
      <selection activeCell="F50" sqref="F50"/>
    </sheetView>
  </sheetViews>
  <sheetFormatPr defaultColWidth="9.00390625" defaultRowHeight="12.75"/>
  <sheetData>
    <row r="1" ht="12.75">
      <c r="C1" t="s">
        <v>23</v>
      </c>
    </row>
    <row r="2" spans="2:3" ht="12.75">
      <c r="B2" s="14" t="s">
        <v>14</v>
      </c>
      <c r="C2" s="14" t="s">
        <v>0</v>
      </c>
    </row>
    <row r="3" spans="1:3" ht="12.75">
      <c r="A3" s="22">
        <v>1</v>
      </c>
      <c r="B3" s="22">
        <v>-0.7</v>
      </c>
      <c r="C3" s="24">
        <f>2.5*EXP(1+B3)+SQRT(B3+12)</f>
        <v>6.73619428173433</v>
      </c>
    </row>
    <row r="4" spans="1:3" ht="12.75">
      <c r="A4" s="22">
        <v>2</v>
      </c>
      <c r="B4" s="22">
        <v>-0.5</v>
      </c>
      <c r="C4" s="24">
        <f aca="true" t="shared" si="0" ref="C4:C32">2.5*EXP(1+B4)+SQRT(B4+12)</f>
        <v>7.512968168312955</v>
      </c>
    </row>
    <row r="5" spans="1:3" ht="12.75">
      <c r="A5" s="22">
        <v>3</v>
      </c>
      <c r="B5" s="22">
        <v>-0.3</v>
      </c>
      <c r="C5" s="24">
        <f t="shared" si="0"/>
        <v>8.454908043973607</v>
      </c>
    </row>
    <row r="6" spans="1:3" ht="12.75">
      <c r="A6" s="22">
        <v>4</v>
      </c>
      <c r="B6" s="22">
        <v>4.7</v>
      </c>
      <c r="C6" s="24">
        <f t="shared" si="0"/>
        <v>751.2550657659913</v>
      </c>
    </row>
    <row r="7" spans="1:3" ht="12.75">
      <c r="A7" s="22">
        <v>5</v>
      </c>
      <c r="B7" s="22">
        <v>4.9</v>
      </c>
      <c r="C7" s="24">
        <f t="shared" si="0"/>
        <v>916.7046306215411</v>
      </c>
    </row>
    <row r="8" spans="1:3" ht="12.75">
      <c r="A8" s="22">
        <v>6</v>
      </c>
      <c r="B8" s="22">
        <v>5.1</v>
      </c>
      <c r="C8" s="24">
        <f t="shared" si="0"/>
        <v>1118.779639831919</v>
      </c>
    </row>
    <row r="9" spans="1:3" ht="12.75">
      <c r="A9" s="22">
        <v>7</v>
      </c>
      <c r="B9" s="22">
        <v>0.5</v>
      </c>
      <c r="C9" s="24">
        <f t="shared" si="0"/>
        <v>14.739756581777899</v>
      </c>
    </row>
    <row r="10" spans="1:3" ht="12.75">
      <c r="A10" s="22">
        <v>8</v>
      </c>
      <c r="B10" s="22">
        <v>0.7</v>
      </c>
      <c r="C10" s="24">
        <f t="shared" si="0"/>
        <v>17.24857441555909</v>
      </c>
    </row>
    <row r="11" spans="1:3" ht="12.75">
      <c r="A11" s="22">
        <v>9</v>
      </c>
      <c r="B11" s="22">
        <v>2.5</v>
      </c>
      <c r="C11" s="24">
        <f t="shared" si="0"/>
        <v>86.59651644966274</v>
      </c>
    </row>
    <row r="12" spans="1:3" ht="12.75">
      <c r="A12" s="22">
        <v>10</v>
      </c>
      <c r="B12" s="22">
        <v>2.7</v>
      </c>
      <c r="C12" s="24">
        <f t="shared" si="0"/>
        <v>104.95231880270465</v>
      </c>
    </row>
    <row r="13" spans="1:3" ht="12.75">
      <c r="A13" s="22">
        <v>11</v>
      </c>
      <c r="B13" s="22">
        <v>1.3</v>
      </c>
      <c r="C13" s="24">
        <f t="shared" si="0"/>
        <v>28.582372642798887</v>
      </c>
    </row>
    <row r="14" spans="1:3" ht="12.75">
      <c r="A14" s="22">
        <v>12</v>
      </c>
      <c r="B14" s="22">
        <v>1.5</v>
      </c>
      <c r="C14" s="24">
        <f t="shared" si="0"/>
        <v>34.13046951593345</v>
      </c>
    </row>
    <row r="15" spans="1:3" ht="12.75">
      <c r="A15" s="22">
        <v>13</v>
      </c>
      <c r="B15" s="22">
        <v>1.7</v>
      </c>
      <c r="C15" s="24">
        <f t="shared" si="0"/>
        <v>40.90068041684644</v>
      </c>
    </row>
    <row r="16" spans="1:3" ht="12.75">
      <c r="A16" s="22">
        <v>14</v>
      </c>
      <c r="B16" s="22">
        <v>1.9</v>
      </c>
      <c r="C16" s="24">
        <f t="shared" si="0"/>
        <v>49.16363380006911</v>
      </c>
    </row>
    <row r="17" spans="1:3" ht="12.75">
      <c r="A17" s="22">
        <v>15</v>
      </c>
      <c r="B17" s="22">
        <v>2.1</v>
      </c>
      <c r="C17" s="24">
        <f t="shared" si="0"/>
        <v>59.24987487470781</v>
      </c>
    </row>
    <row r="18" spans="1:3" ht="12.75">
      <c r="A18" s="22">
        <v>16</v>
      </c>
      <c r="B18" s="22">
        <v>2.3</v>
      </c>
      <c r="C18" s="24">
        <f t="shared" si="0"/>
        <v>71.56313138188251</v>
      </c>
    </row>
    <row r="19" spans="1:3" ht="12.75">
      <c r="A19" s="22">
        <v>17</v>
      </c>
      <c r="B19" s="22">
        <v>0.9</v>
      </c>
      <c r="C19" s="24">
        <f t="shared" si="0"/>
        <v>20.306393104911766</v>
      </c>
    </row>
    <row r="20" spans="1:3" ht="12.75">
      <c r="A20" s="22">
        <v>18</v>
      </c>
      <c r="B20" s="22">
        <v>1.1</v>
      </c>
      <c r="C20" s="24">
        <f t="shared" si="0"/>
        <v>24.0348169955899</v>
      </c>
    </row>
    <row r="21" spans="1:3" ht="12.75">
      <c r="A21" s="22">
        <v>19</v>
      </c>
      <c r="B21" s="22">
        <v>2.9</v>
      </c>
      <c r="C21" s="24">
        <f t="shared" si="0"/>
        <v>127.36617457694918</v>
      </c>
    </row>
    <row r="22" spans="1:3" ht="12.75">
      <c r="A22" s="22">
        <v>20</v>
      </c>
      <c r="B22" s="22">
        <v>3.1</v>
      </c>
      <c r="C22" s="24">
        <f t="shared" si="0"/>
        <v>154.73659083894998</v>
      </c>
    </row>
    <row r="23" spans="1:3" ht="12.75">
      <c r="A23" s="22">
        <v>21</v>
      </c>
      <c r="B23" s="22">
        <v>3.3</v>
      </c>
      <c r="C23" s="24">
        <f t="shared" si="0"/>
        <v>188.16100569211105</v>
      </c>
    </row>
    <row r="24" spans="1:3" ht="12.75">
      <c r="A24" s="22">
        <v>22</v>
      </c>
      <c r="B24" s="22">
        <v>3.5</v>
      </c>
      <c r="C24" s="24">
        <f t="shared" si="0"/>
        <v>228.9798321883104</v>
      </c>
    </row>
    <row r="25" spans="1:3" ht="12.75">
      <c r="A25" s="22">
        <v>23</v>
      </c>
      <c r="B25" s="22">
        <v>3.7</v>
      </c>
      <c r="C25" s="24">
        <f t="shared" si="0"/>
        <v>278.8302536815406</v>
      </c>
    </row>
    <row r="26" spans="1:3" ht="12.75">
      <c r="A26" s="22">
        <v>24</v>
      </c>
      <c r="B26" s="22">
        <v>3.9</v>
      </c>
      <c r="C26" s="24">
        <f t="shared" si="0"/>
        <v>339.7119296198142</v>
      </c>
    </row>
    <row r="27" spans="1:3" ht="12.75">
      <c r="A27" s="22">
        <v>25</v>
      </c>
      <c r="B27" s="22">
        <v>4.1</v>
      </c>
      <c r="C27" s="24">
        <f t="shared" si="0"/>
        <v>414.067248779302</v>
      </c>
    </row>
    <row r="28" spans="1:3" ht="12.75">
      <c r="A28" s="22">
        <v>26</v>
      </c>
      <c r="B28" s="22">
        <v>4.3</v>
      </c>
      <c r="C28" s="24">
        <f t="shared" si="0"/>
        <v>504.8793507846164</v>
      </c>
    </row>
    <row r="29" spans="1:3" ht="12.75">
      <c r="A29" s="22">
        <v>27</v>
      </c>
      <c r="B29" s="22">
        <v>4.5</v>
      </c>
      <c r="C29" s="24">
        <f t="shared" si="0"/>
        <v>615.791849862869</v>
      </c>
    </row>
    <row r="30" spans="1:3" ht="12.75">
      <c r="A30" s="22">
        <v>28</v>
      </c>
      <c r="B30" s="22">
        <v>-0.1</v>
      </c>
      <c r="C30" s="24">
        <f t="shared" si="0"/>
        <v>9.598645440024443</v>
      </c>
    </row>
    <row r="31" spans="1:3" ht="12.75">
      <c r="A31" s="22">
        <v>29</v>
      </c>
      <c r="B31" s="22">
        <v>0.1</v>
      </c>
      <c r="C31" s="24">
        <f t="shared" si="0"/>
        <v>10.9889204860513</v>
      </c>
    </row>
    <row r="32" spans="1:3" ht="12.75">
      <c r="A32" s="22">
        <v>30</v>
      </c>
      <c r="B32" s="22">
        <v>0.3</v>
      </c>
      <c r="C32" s="24">
        <f t="shared" si="0"/>
        <v>12.680377252398147</v>
      </c>
    </row>
    <row r="33" ht="12.75">
      <c r="C33" s="12"/>
    </row>
    <row r="34" ht="12.75">
      <c r="B34" t="s">
        <v>15</v>
      </c>
    </row>
    <row r="35" spans="2:10" ht="12.75"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3:9" ht="12.75">
      <c r="C36" s="26" t="s">
        <v>19</v>
      </c>
      <c r="D36" s="26"/>
      <c r="E36" s="26"/>
      <c r="F36" s="26"/>
      <c r="G36" s="26"/>
      <c r="H36" s="26"/>
      <c r="I36" s="26"/>
    </row>
    <row r="37" spans="3:9" ht="12.75">
      <c r="C37" s="13"/>
      <c r="D37" s="13"/>
      <c r="E37" s="13"/>
      <c r="F37" s="13"/>
      <c r="G37" s="13"/>
      <c r="H37" s="13"/>
      <c r="I37" s="13"/>
    </row>
    <row r="38" spans="2:9" ht="12.75"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40" spans="2:9" ht="12.75"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2" spans="2:9" ht="12.75"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4" spans="2:3" ht="12.75">
      <c r="B44">
        <v>5</v>
      </c>
      <c r="C44" t="s">
        <v>58</v>
      </c>
    </row>
    <row r="46" spans="3:9" ht="12.75">
      <c r="C46" t="s">
        <v>21</v>
      </c>
      <c r="D46" s="26"/>
      <c r="E46" s="26"/>
      <c r="F46" s="26"/>
      <c r="G46" s="26"/>
      <c r="H46" s="26"/>
      <c r="I46" s="26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A22">
      <selection activeCell="B44" sqref="B44:H44"/>
    </sheetView>
  </sheetViews>
  <sheetFormatPr defaultColWidth="9.00390625" defaultRowHeight="12.75"/>
  <sheetData>
    <row r="1" ht="12.75">
      <c r="D1" t="s">
        <v>13</v>
      </c>
    </row>
    <row r="2" spans="2:4" ht="12.75">
      <c r="B2" s="22"/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SQRT(C3+111)-SIN(4*C3)</f>
        <v>10.837368832648803</v>
      </c>
    </row>
    <row r="4" spans="2:4" ht="12.75">
      <c r="B4" s="22">
        <v>2</v>
      </c>
      <c r="C4" s="22">
        <v>-0.5</v>
      </c>
      <c r="D4" s="24">
        <f aca="true" t="shared" si="0" ref="D4:D32">SQRT(C4+111)-SIN(4*C4)</f>
        <v>11.42119544764</v>
      </c>
    </row>
    <row r="5" spans="2:4" ht="12.75">
      <c r="B5" s="22">
        <v>3</v>
      </c>
      <c r="C5" s="22">
        <v>-0.3</v>
      </c>
      <c r="D5" s="24">
        <f t="shared" si="0"/>
        <v>11.453445836017336</v>
      </c>
    </row>
    <row r="6" spans="2:4" ht="12.75">
      <c r="B6" s="22">
        <v>4</v>
      </c>
      <c r="C6" s="22">
        <v>4.7</v>
      </c>
      <c r="D6" s="24">
        <f t="shared" si="0"/>
        <v>10.805929088498253</v>
      </c>
    </row>
    <row r="7" spans="2:4" ht="12.75">
      <c r="B7" s="22">
        <v>5</v>
      </c>
      <c r="C7" s="22">
        <v>4.9</v>
      </c>
      <c r="D7" s="24">
        <f t="shared" si="0"/>
        <v>10.083722609801283</v>
      </c>
    </row>
    <row r="8" spans="2:4" ht="12.75">
      <c r="B8" s="22">
        <v>6</v>
      </c>
      <c r="C8" s="22">
        <v>5.1</v>
      </c>
      <c r="D8" s="24">
        <f t="shared" si="0"/>
        <v>9.775178097498113</v>
      </c>
    </row>
    <row r="9" spans="2:4" ht="12.75">
      <c r="B9" s="22">
        <v>7</v>
      </c>
      <c r="C9" s="22">
        <v>0.5</v>
      </c>
      <c r="D9" s="24">
        <f t="shared" si="0"/>
        <v>9.650058614145756</v>
      </c>
    </row>
    <row r="10" spans="2:4" ht="12.75">
      <c r="B10" s="22">
        <v>8</v>
      </c>
      <c r="C10" s="22">
        <v>0.7</v>
      </c>
      <c r="D10" s="24">
        <f t="shared" si="0"/>
        <v>10.233833922336375</v>
      </c>
    </row>
    <row r="11" spans="2:4" ht="12.75">
      <c r="B11" s="22">
        <v>9</v>
      </c>
      <c r="C11" s="22">
        <v>0.9</v>
      </c>
      <c r="D11" s="24">
        <f t="shared" si="0"/>
        <v>11.020800076581166</v>
      </c>
    </row>
    <row r="12" spans="2:4" ht="12.75">
      <c r="B12" s="22">
        <v>10</v>
      </c>
      <c r="C12" s="22">
        <v>1.1</v>
      </c>
      <c r="D12" s="24">
        <f t="shared" si="0"/>
        <v>11.539330819942656</v>
      </c>
    </row>
    <row r="13" spans="2:4" ht="12.75">
      <c r="B13" s="22">
        <v>11</v>
      </c>
      <c r="C13" s="22">
        <v>1.3</v>
      </c>
      <c r="D13" s="24">
        <f t="shared" si="0"/>
        <v>11.480624089111316</v>
      </c>
    </row>
    <row r="14" spans="2:4" ht="12.75">
      <c r="B14" s="22">
        <v>12</v>
      </c>
      <c r="C14" s="22">
        <v>1.5</v>
      </c>
      <c r="D14" s="24">
        <f t="shared" si="0"/>
        <v>10.88601721599714</v>
      </c>
    </row>
    <row r="15" spans="2:4" ht="12.75">
      <c r="B15" s="22">
        <v>13</v>
      </c>
      <c r="C15" s="22">
        <v>1.7</v>
      </c>
      <c r="D15" s="24">
        <f t="shared" si="0"/>
        <v>10.121912270533562</v>
      </c>
    </row>
    <row r="16" spans="2:4" ht="12.75">
      <c r="B16" s="22">
        <v>14</v>
      </c>
      <c r="C16" s="22">
        <v>1.9</v>
      </c>
      <c r="D16" s="24">
        <f t="shared" si="0"/>
        <v>9.65752149528011</v>
      </c>
    </row>
    <row r="17" spans="2:4" ht="12.75">
      <c r="B17" s="22">
        <v>15</v>
      </c>
      <c r="C17" s="22">
        <v>2.1</v>
      </c>
      <c r="D17" s="24">
        <f t="shared" si="0"/>
        <v>9.780249468828053</v>
      </c>
    </row>
    <row r="18" spans="2:4" ht="12.75">
      <c r="B18" s="22">
        <v>16</v>
      </c>
      <c r="C18" s="22">
        <v>2.3</v>
      </c>
      <c r="D18" s="24">
        <f t="shared" si="0"/>
        <v>10.421357358487889</v>
      </c>
    </row>
    <row r="19" spans="2:4" ht="12.75">
      <c r="B19" s="22">
        <v>17</v>
      </c>
      <c r="C19" s="22">
        <v>2.5</v>
      </c>
      <c r="D19" s="24">
        <f t="shared" si="0"/>
        <v>11.197658987220628</v>
      </c>
    </row>
    <row r="20" spans="2:4" ht="12.75">
      <c r="B20" s="22">
        <v>18</v>
      </c>
      <c r="C20" s="22">
        <v>2.7</v>
      </c>
      <c r="D20" s="24">
        <f t="shared" si="0"/>
        <v>11.643956440119553</v>
      </c>
    </row>
    <row r="21" spans="2:4" ht="12.75">
      <c r="B21" s="22">
        <v>19</v>
      </c>
      <c r="C21" s="22">
        <v>2.9</v>
      </c>
      <c r="D21" s="24">
        <f t="shared" si="0"/>
        <v>11.495222890533318</v>
      </c>
    </row>
    <row r="22" spans="2:4" ht="12.75">
      <c r="B22" s="22">
        <v>20</v>
      </c>
      <c r="C22" s="22">
        <v>3.1</v>
      </c>
      <c r="D22" s="24">
        <f t="shared" si="0"/>
        <v>10.847364330029576</v>
      </c>
    </row>
    <row r="23" spans="2:4" ht="12.75">
      <c r="B23" s="22">
        <v>21</v>
      </c>
      <c r="C23" s="22">
        <v>3.3</v>
      </c>
      <c r="D23" s="24">
        <f t="shared" si="0"/>
        <v>10.099044294016053</v>
      </c>
    </row>
    <row r="24" spans="2:4" ht="12.75">
      <c r="B24" s="22">
        <v>22</v>
      </c>
      <c r="C24" s="22">
        <v>3.5</v>
      </c>
      <c r="D24" s="24">
        <f t="shared" si="0"/>
        <v>9.709859923821478</v>
      </c>
    </row>
    <row r="25" spans="2:4" ht="12.75">
      <c r="B25" s="22">
        <v>23</v>
      </c>
      <c r="C25" s="22">
        <v>3.7</v>
      </c>
      <c r="D25" s="24">
        <f t="shared" si="0"/>
        <v>9.921556521016916</v>
      </c>
    </row>
    <row r="26" spans="2:4" ht="12.75">
      <c r="B26" s="22">
        <v>24</v>
      </c>
      <c r="C26" s="22">
        <v>3.9</v>
      </c>
      <c r="D26" s="24">
        <f t="shared" si="0"/>
        <v>10.61138810438985</v>
      </c>
    </row>
    <row r="27" spans="2:4" ht="12.75">
      <c r="B27" s="22">
        <v>25</v>
      </c>
      <c r="C27" s="22">
        <v>4.1</v>
      </c>
      <c r="D27" s="24">
        <f t="shared" si="0"/>
        <v>11.366573488001027</v>
      </c>
    </row>
    <row r="28" spans="2:4" ht="12.75">
      <c r="B28" s="22">
        <v>26</v>
      </c>
      <c r="C28" s="22">
        <v>4.3</v>
      </c>
      <c r="D28" s="24">
        <f t="shared" si="0"/>
        <v>11.73468382247849</v>
      </c>
    </row>
    <row r="29" spans="2:4" ht="12.75">
      <c r="B29" s="22">
        <v>27</v>
      </c>
      <c r="C29" s="22">
        <v>4.5</v>
      </c>
      <c r="D29" s="24">
        <f t="shared" si="0"/>
        <v>11.498079876874014</v>
      </c>
    </row>
    <row r="30" spans="2:4" ht="12.75">
      <c r="B30" s="22">
        <v>28</v>
      </c>
      <c r="C30" s="22">
        <v>-0.1</v>
      </c>
      <c r="D30" s="24">
        <f t="shared" si="0"/>
        <v>10.920325235829266</v>
      </c>
    </row>
    <row r="31" spans="2:4" ht="12.75">
      <c r="B31" s="22">
        <v>29</v>
      </c>
      <c r="C31" s="22">
        <v>0.1</v>
      </c>
      <c r="D31" s="24">
        <f t="shared" si="0"/>
        <v>10.150980132132437</v>
      </c>
    </row>
    <row r="32" spans="2:4" ht="12.75">
      <c r="B32" s="22">
        <v>30</v>
      </c>
      <c r="C32" s="22">
        <v>0.3</v>
      </c>
      <c r="D32" s="24">
        <f t="shared" si="0"/>
        <v>9.617842429955122</v>
      </c>
    </row>
    <row r="33" ht="12.75">
      <c r="D33" s="12"/>
    </row>
    <row r="34" ht="12.75">
      <c r="B34" t="s">
        <v>15</v>
      </c>
    </row>
    <row r="35" spans="2:10" ht="12.75"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3:9" ht="12.75">
      <c r="C36" s="26" t="s">
        <v>19</v>
      </c>
      <c r="D36" s="26"/>
      <c r="E36" s="26"/>
      <c r="F36" s="26"/>
      <c r="G36" s="26"/>
      <c r="H36" s="26"/>
      <c r="I36" s="26"/>
    </row>
    <row r="37" spans="3:9" ht="12.75">
      <c r="C37" s="13"/>
      <c r="D37" s="13"/>
      <c r="E37" s="13"/>
      <c r="F37" s="13"/>
      <c r="G37" s="13"/>
      <c r="H37" s="13"/>
      <c r="I37" s="13"/>
    </row>
    <row r="38" spans="2:9" ht="12.75"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40" spans="2:9" ht="12.75"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2" spans="2:9" ht="12.75"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4" spans="2:3" ht="12.75">
      <c r="B44">
        <v>5</v>
      </c>
      <c r="C44" t="s">
        <v>58</v>
      </c>
    </row>
    <row r="46" spans="3:9" ht="12.75">
      <c r="C46" t="s">
        <v>21</v>
      </c>
      <c r="D46" s="26"/>
      <c r="E46" s="26"/>
      <c r="F46" s="26"/>
      <c r="G46" s="26"/>
      <c r="H46" s="26"/>
      <c r="I46" s="26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A22">
      <selection activeCell="F49" sqref="F49"/>
    </sheetView>
  </sheetViews>
  <sheetFormatPr defaultColWidth="9.00390625" defaultRowHeight="12.75"/>
  <sheetData>
    <row r="1" ht="12.75">
      <c r="D1" t="s">
        <v>22</v>
      </c>
    </row>
    <row r="2" spans="2:4" ht="12.75">
      <c r="B2" s="22" t="s">
        <v>1</v>
      </c>
      <c r="C2" s="23" t="s">
        <v>14</v>
      </c>
      <c r="D2" s="23" t="s">
        <v>0</v>
      </c>
    </row>
    <row r="3" spans="2:4" ht="12.75">
      <c r="B3" s="22">
        <v>1</v>
      </c>
      <c r="C3" s="22">
        <v>-0.7</v>
      </c>
      <c r="D3" s="24">
        <f>1.2*SQRT(C3+3010)</f>
        <v>65.82850446425165</v>
      </c>
    </row>
    <row r="4" spans="2:4" ht="12.75">
      <c r="B4" s="22">
        <v>2</v>
      </c>
      <c r="C4" s="22">
        <v>-0.5</v>
      </c>
      <c r="D4" s="24">
        <f aca="true" t="shared" si="0" ref="D4:D32">1.2*SQRT(C4+3010)</f>
        <v>65.8306919301324</v>
      </c>
    </row>
    <row r="5" spans="2:4" ht="12.75">
      <c r="B5" s="22">
        <v>3</v>
      </c>
      <c r="C5" s="22">
        <v>-0.3</v>
      </c>
      <c r="D5" s="24">
        <f t="shared" si="0"/>
        <v>65.832879323329</v>
      </c>
    </row>
    <row r="6" spans="2:4" ht="12.75">
      <c r="B6" s="22">
        <v>4</v>
      </c>
      <c r="C6" s="22">
        <v>4.79</v>
      </c>
      <c r="D6" s="24">
        <f t="shared" si="0"/>
        <v>65.88852403871253</v>
      </c>
    </row>
    <row r="7" spans="2:4" ht="12.75">
      <c r="B7" s="22">
        <v>5</v>
      </c>
      <c r="C7" s="22">
        <v>4.9</v>
      </c>
      <c r="D7" s="24">
        <f t="shared" si="0"/>
        <v>65.88972605801301</v>
      </c>
    </row>
    <row r="8" spans="2:4" ht="12.75">
      <c r="B8" s="22">
        <v>6</v>
      </c>
      <c r="C8" s="22">
        <v>5.22</v>
      </c>
      <c r="D8" s="24">
        <f t="shared" si="0"/>
        <v>65.89322271675593</v>
      </c>
    </row>
    <row r="9" spans="2:4" ht="12.75">
      <c r="B9" s="22">
        <v>7</v>
      </c>
      <c r="C9" s="22">
        <v>0.5</v>
      </c>
      <c r="D9" s="24">
        <f t="shared" si="0"/>
        <v>65.84162816941877</v>
      </c>
    </row>
    <row r="10" spans="2:4" ht="12.75">
      <c r="B10" s="22">
        <v>8</v>
      </c>
      <c r="C10" s="22">
        <v>0.7</v>
      </c>
      <c r="D10" s="24">
        <f t="shared" si="0"/>
        <v>65.84381519930326</v>
      </c>
    </row>
    <row r="11" spans="2:4" ht="12.75">
      <c r="B11" s="22">
        <v>9</v>
      </c>
      <c r="C11" s="22">
        <v>0.9</v>
      </c>
      <c r="D11" s="24">
        <f t="shared" si="0"/>
        <v>65.84600215654706</v>
      </c>
    </row>
    <row r="12" spans="2:4" ht="12.75">
      <c r="B12" s="22">
        <v>10</v>
      </c>
      <c r="C12" s="22">
        <v>1.1</v>
      </c>
      <c r="D12" s="24">
        <f t="shared" si="0"/>
        <v>65.84818904115738</v>
      </c>
    </row>
    <row r="13" spans="2:4" ht="12.75">
      <c r="B13" s="22">
        <v>11</v>
      </c>
      <c r="C13" s="22">
        <v>1.3</v>
      </c>
      <c r="D13" s="24">
        <f t="shared" si="0"/>
        <v>65.8503758531415</v>
      </c>
    </row>
    <row r="14" spans="2:4" ht="12.75">
      <c r="B14" s="22">
        <v>12</v>
      </c>
      <c r="C14" s="22">
        <v>1.5</v>
      </c>
      <c r="D14" s="24">
        <f t="shared" si="0"/>
        <v>65.8525625925066</v>
      </c>
    </row>
    <row r="15" spans="2:4" ht="12.75">
      <c r="B15" s="22">
        <v>13</v>
      </c>
      <c r="C15" s="22">
        <v>1.7</v>
      </c>
      <c r="D15" s="24">
        <f t="shared" si="0"/>
        <v>65.85474925925995</v>
      </c>
    </row>
    <row r="16" spans="2:4" ht="12.75">
      <c r="B16" s="22">
        <v>14</v>
      </c>
      <c r="C16" s="22">
        <v>1.9</v>
      </c>
      <c r="D16" s="24">
        <f t="shared" si="0"/>
        <v>65.85693585340879</v>
      </c>
    </row>
    <row r="17" spans="2:4" ht="12.75">
      <c r="B17" s="22">
        <v>15</v>
      </c>
      <c r="C17" s="22">
        <v>2.1</v>
      </c>
      <c r="D17" s="24">
        <f t="shared" si="0"/>
        <v>65.85912237496032</v>
      </c>
    </row>
    <row r="18" spans="2:4" ht="12.75">
      <c r="B18" s="22">
        <v>16</v>
      </c>
      <c r="C18" s="22">
        <v>2.3</v>
      </c>
      <c r="D18" s="24">
        <f t="shared" si="0"/>
        <v>65.8613088239218</v>
      </c>
    </row>
    <row r="19" spans="2:4" ht="12.75">
      <c r="B19" s="22">
        <v>17</v>
      </c>
      <c r="C19" s="22">
        <v>2.5</v>
      </c>
      <c r="D19" s="24">
        <f t="shared" si="0"/>
        <v>65.86349520030045</v>
      </c>
    </row>
    <row r="20" spans="2:4" ht="12.75">
      <c r="B20" s="22">
        <v>18</v>
      </c>
      <c r="C20" s="22">
        <v>2.7</v>
      </c>
      <c r="D20" s="24">
        <f t="shared" si="0"/>
        <v>65.86568150410348</v>
      </c>
    </row>
    <row r="21" spans="2:4" ht="12.75">
      <c r="B21" s="22">
        <v>19</v>
      </c>
      <c r="C21" s="22">
        <v>2.9</v>
      </c>
      <c r="D21" s="24">
        <f t="shared" si="0"/>
        <v>65.86786773533815</v>
      </c>
    </row>
    <row r="22" spans="2:4" ht="12.75">
      <c r="B22" s="22">
        <v>20</v>
      </c>
      <c r="C22" s="22">
        <v>3.1</v>
      </c>
      <c r="D22" s="24">
        <f t="shared" si="0"/>
        <v>65.87005389401165</v>
      </c>
    </row>
    <row r="23" spans="2:4" ht="12.75">
      <c r="B23" s="22">
        <v>21</v>
      </c>
      <c r="C23" s="22">
        <v>3.3</v>
      </c>
      <c r="D23" s="24">
        <f t="shared" si="0"/>
        <v>65.87223998013123</v>
      </c>
    </row>
    <row r="24" spans="2:4" ht="12.75">
      <c r="B24" s="22">
        <v>22</v>
      </c>
      <c r="C24" s="22">
        <v>3.5</v>
      </c>
      <c r="D24" s="24">
        <f t="shared" si="0"/>
        <v>65.87442599370411</v>
      </c>
    </row>
    <row r="25" spans="2:4" ht="12.75">
      <c r="B25" s="22">
        <v>23</v>
      </c>
      <c r="C25" s="22">
        <v>3.7</v>
      </c>
      <c r="D25" s="24">
        <f t="shared" si="0"/>
        <v>65.87661193473751</v>
      </c>
    </row>
    <row r="26" spans="2:4" ht="12.75">
      <c r="B26" s="22">
        <v>24</v>
      </c>
      <c r="C26" s="22">
        <v>3.9</v>
      </c>
      <c r="D26" s="24">
        <f t="shared" si="0"/>
        <v>65.87879780323864</v>
      </c>
    </row>
    <row r="27" spans="2:4" ht="12.75">
      <c r="B27" s="22">
        <v>25</v>
      </c>
      <c r="C27" s="22">
        <v>4.1</v>
      </c>
      <c r="D27" s="24">
        <f t="shared" si="0"/>
        <v>65.88098359921473</v>
      </c>
    </row>
    <row r="28" spans="2:4" ht="12.75">
      <c r="B28" s="22">
        <v>26</v>
      </c>
      <c r="C28" s="22">
        <v>4.3</v>
      </c>
      <c r="D28" s="24">
        <f t="shared" si="0"/>
        <v>65.883169322673</v>
      </c>
    </row>
    <row r="29" spans="2:4" ht="12.75">
      <c r="B29" s="22">
        <v>27</v>
      </c>
      <c r="C29" s="22">
        <v>4.5</v>
      </c>
      <c r="D29" s="24">
        <f t="shared" si="0"/>
        <v>65.88535497362065</v>
      </c>
    </row>
    <row r="30" spans="2:4" ht="12.75">
      <c r="B30" s="22">
        <v>28</v>
      </c>
      <c r="C30" s="22">
        <v>-0.1</v>
      </c>
      <c r="D30" s="24">
        <f t="shared" si="0"/>
        <v>65.83506664384869</v>
      </c>
    </row>
    <row r="31" spans="2:4" ht="12.75">
      <c r="B31" s="22">
        <v>29</v>
      </c>
      <c r="C31" s="22">
        <v>0.1</v>
      </c>
      <c r="D31" s="24">
        <f t="shared" si="0"/>
        <v>65.83725389169874</v>
      </c>
    </row>
    <row r="32" spans="2:4" ht="12.75">
      <c r="B32" s="22">
        <v>30</v>
      </c>
      <c r="C32" s="22">
        <v>0.3</v>
      </c>
      <c r="D32" s="24">
        <f t="shared" si="0"/>
        <v>65.83944106688634</v>
      </c>
    </row>
    <row r="34" ht="12.75">
      <c r="C34" t="s">
        <v>15</v>
      </c>
    </row>
    <row r="35" spans="2:10" ht="12.75"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3:9" ht="12.75">
      <c r="C36" s="26" t="s">
        <v>19</v>
      </c>
      <c r="D36" s="26"/>
      <c r="E36" s="26"/>
      <c r="F36" s="26"/>
      <c r="G36" s="26"/>
      <c r="H36" s="26"/>
      <c r="I36" s="26"/>
    </row>
    <row r="37" spans="3:9" ht="12.75">
      <c r="C37" s="13"/>
      <c r="D37" s="13"/>
      <c r="E37" s="13"/>
      <c r="F37" s="13"/>
      <c r="G37" s="13"/>
      <c r="H37" s="13"/>
      <c r="I37" s="13"/>
    </row>
    <row r="38" spans="2:9" ht="12.75"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40" spans="2:9" ht="12.75"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2" spans="2:9" ht="12.75"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4" spans="2:3" ht="12.75">
      <c r="B44">
        <v>5</v>
      </c>
      <c r="C44" t="s">
        <v>58</v>
      </c>
    </row>
    <row r="46" spans="3:9" ht="12.75">
      <c r="C46" t="s">
        <v>21</v>
      </c>
      <c r="D46" s="26"/>
      <c r="E46" s="26"/>
      <c r="F46" s="26"/>
      <c r="G46" s="26"/>
      <c r="H46" s="26"/>
      <c r="I46" s="26"/>
    </row>
  </sheetData>
  <mergeCells count="6">
    <mergeCell ref="C42:I42"/>
    <mergeCell ref="D46:I46"/>
    <mergeCell ref="C38:I38"/>
    <mergeCell ref="C35:J35"/>
    <mergeCell ref="C40:I40"/>
    <mergeCell ref="C36:I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6"/>
  <sheetViews>
    <sheetView workbookViewId="0" topLeftCell="A25">
      <selection activeCell="E51" sqref="E51"/>
    </sheetView>
  </sheetViews>
  <sheetFormatPr defaultColWidth="9.00390625" defaultRowHeight="12.75"/>
  <sheetData>
    <row r="1" ht="12.75">
      <c r="D1" t="s">
        <v>54</v>
      </c>
    </row>
    <row r="2" spans="2:4" ht="12.75">
      <c r="B2" s="22" t="s">
        <v>1</v>
      </c>
      <c r="C2" s="22" t="s">
        <v>14</v>
      </c>
      <c r="D2" s="22" t="s">
        <v>0</v>
      </c>
    </row>
    <row r="3" spans="2:4" ht="12.75">
      <c r="B3" s="22">
        <v>1</v>
      </c>
      <c r="C3" s="22">
        <v>-2</v>
      </c>
      <c r="D3" s="24">
        <f>5-0.2*SQRT(C3+1510)+20*SIN(C3)</f>
        <v>-20.952543672092673</v>
      </c>
    </row>
    <row r="4" spans="2:4" ht="12.75">
      <c r="B4" s="22">
        <v>2</v>
      </c>
      <c r="C4" s="22">
        <v>-1</v>
      </c>
      <c r="D4" s="24">
        <f aca="true" t="shared" si="0" ref="D4:D32">5-0.2*SQRT(C4+1510)+20*SIN(C4)</f>
        <v>-19.598589535979944</v>
      </c>
    </row>
    <row r="5" spans="2:4" ht="12.75">
      <c r="B5" s="22">
        <v>3</v>
      </c>
      <c r="C5" s="22">
        <v>0</v>
      </c>
      <c r="D5" s="24">
        <f t="shared" si="0"/>
        <v>-2.7717436910901796</v>
      </c>
    </row>
    <row r="6" spans="2:4" ht="12.75">
      <c r="B6" s="22">
        <v>4</v>
      </c>
      <c r="C6" s="22">
        <v>1</v>
      </c>
      <c r="D6" s="24">
        <f t="shared" si="0"/>
        <v>14.055103005927208</v>
      </c>
    </row>
    <row r="7" spans="2:4" ht="12.75">
      <c r="B7" s="22">
        <v>5</v>
      </c>
      <c r="C7" s="22">
        <v>2</v>
      </c>
      <c r="D7" s="24">
        <f t="shared" si="0"/>
        <v>15.409059698424201</v>
      </c>
    </row>
    <row r="8" spans="2:4" ht="12.75">
      <c r="B8" s="22">
        <v>6</v>
      </c>
      <c r="C8" s="22">
        <v>3</v>
      </c>
      <c r="D8" s="24">
        <f t="shared" si="0"/>
        <v>0.042940025686655225</v>
      </c>
    </row>
    <row r="9" spans="2:4" ht="12.75">
      <c r="B9" s="22">
        <v>7</v>
      </c>
      <c r="C9" s="22">
        <v>-6</v>
      </c>
      <c r="D9" s="24">
        <f t="shared" si="0"/>
        <v>2.8320221921123903</v>
      </c>
    </row>
    <row r="10" spans="2:4" ht="12.75">
      <c r="B10" s="22">
        <v>8</v>
      </c>
      <c r="C10" s="22">
        <v>-5</v>
      </c>
      <c r="D10" s="24">
        <f t="shared" si="0"/>
        <v>16.41961959675444</v>
      </c>
    </row>
    <row r="11" spans="2:4" ht="12.75">
      <c r="B11" s="22">
        <v>9</v>
      </c>
      <c r="C11" s="22">
        <v>-4</v>
      </c>
      <c r="D11" s="24">
        <f t="shared" si="0"/>
        <v>12.374606741385662</v>
      </c>
    </row>
    <row r="12" spans="2:4" ht="12.75">
      <c r="B12" s="22">
        <v>10</v>
      </c>
      <c r="C12" s="22">
        <v>-3</v>
      </c>
      <c r="D12" s="24">
        <f t="shared" si="0"/>
        <v>-5.586419738710013</v>
      </c>
    </row>
    <row r="13" spans="2:4" ht="12.75">
      <c r="B13" s="22">
        <v>11</v>
      </c>
      <c r="C13" s="22">
        <v>-12</v>
      </c>
      <c r="D13" s="24">
        <f t="shared" si="0"/>
        <v>7.990657367863247</v>
      </c>
    </row>
    <row r="14" spans="2:4" ht="12.75">
      <c r="B14" s="22">
        <v>12</v>
      </c>
      <c r="C14" s="22">
        <v>-11</v>
      </c>
      <c r="D14" s="24">
        <f t="shared" si="0"/>
        <v>17.256419857971693</v>
      </c>
    </row>
    <row r="15" spans="2:4" ht="12.75">
      <c r="B15" s="22">
        <v>13</v>
      </c>
      <c r="C15" s="22">
        <v>-10</v>
      </c>
      <c r="D15" s="24">
        <f t="shared" si="0"/>
        <v>8.13445552537256</v>
      </c>
    </row>
    <row r="16" spans="2:4" ht="12.75">
      <c r="B16" s="22">
        <v>14</v>
      </c>
      <c r="C16" s="22">
        <v>-9</v>
      </c>
      <c r="D16" s="24">
        <f t="shared" si="0"/>
        <v>-10.99091795595934</v>
      </c>
    </row>
    <row r="17" spans="2:4" ht="12.75">
      <c r="B17" s="22">
        <v>15</v>
      </c>
      <c r="C17" s="22">
        <v>-8</v>
      </c>
      <c r="D17" s="24">
        <f t="shared" si="0"/>
        <v>-22.538293882498078</v>
      </c>
    </row>
    <row r="18" spans="2:4" ht="12.75">
      <c r="B18" s="22">
        <v>16</v>
      </c>
      <c r="C18" s="22">
        <v>-7</v>
      </c>
      <c r="D18" s="24">
        <f t="shared" si="0"/>
        <v>-15.893440764367831</v>
      </c>
    </row>
    <row r="19" spans="2:4" ht="12.75">
      <c r="B19" s="22">
        <v>17</v>
      </c>
      <c r="C19" s="22">
        <v>4</v>
      </c>
      <c r="D19" s="24">
        <f t="shared" si="0"/>
        <v>-17.918080489496052</v>
      </c>
    </row>
    <row r="20" spans="2:4" ht="12.75">
      <c r="B20" s="22">
        <v>18</v>
      </c>
      <c r="C20" s="22">
        <v>5</v>
      </c>
      <c r="D20" s="24">
        <f t="shared" si="0"/>
        <v>-21.963085675674193</v>
      </c>
    </row>
    <row r="21" spans="2:4" ht="12.75">
      <c r="B21" s="22">
        <v>19</v>
      </c>
      <c r="C21" s="22">
        <v>6</v>
      </c>
      <c r="D21" s="24">
        <f t="shared" si="0"/>
        <v>-8.375478897551233</v>
      </c>
    </row>
    <row r="22" spans="2:4" ht="12.75">
      <c r="B22" s="22">
        <v>20</v>
      </c>
      <c r="C22" s="22">
        <v>7</v>
      </c>
      <c r="D22" s="24">
        <f t="shared" si="0"/>
        <v>10.349995136715602</v>
      </c>
    </row>
    <row r="23" spans="2:4" ht="12.75">
      <c r="B23" s="22">
        <v>21</v>
      </c>
      <c r="C23" s="22">
        <v>8</v>
      </c>
      <c r="D23" s="24">
        <f t="shared" si="0"/>
        <v>16.994861036956372</v>
      </c>
    </row>
    <row r="24" spans="2:4" ht="12.75">
      <c r="B24" s="22">
        <v>22</v>
      </c>
      <c r="C24" s="22">
        <v>9</v>
      </c>
      <c r="D24" s="24">
        <f t="shared" si="0"/>
        <v>5.447499596873102</v>
      </c>
    </row>
    <row r="25" spans="2:4" ht="12.75">
      <c r="B25" s="22">
        <v>23</v>
      </c>
      <c r="C25" s="22">
        <v>10</v>
      </c>
      <c r="D25" s="24">
        <f t="shared" si="0"/>
        <v>-13.677857693634564</v>
      </c>
    </row>
    <row r="26" spans="2:4" ht="12.75">
      <c r="B26" s="22">
        <v>24</v>
      </c>
      <c r="C26" s="22">
        <v>11</v>
      </c>
      <c r="D26" s="24">
        <f t="shared" si="0"/>
        <v>-22.79980413101407</v>
      </c>
    </row>
    <row r="27" spans="2:4" ht="12.75">
      <c r="B27" s="22">
        <v>25</v>
      </c>
      <c r="C27" s="22">
        <v>12</v>
      </c>
      <c r="D27" s="24">
        <f t="shared" si="0"/>
        <v>-13.534022041261164</v>
      </c>
    </row>
    <row r="28" spans="2:4" ht="12.75">
      <c r="B28" s="22">
        <v>26</v>
      </c>
      <c r="C28" s="22">
        <v>13</v>
      </c>
      <c r="D28" s="24">
        <f t="shared" si="0"/>
        <v>5.598214216097676</v>
      </c>
    </row>
    <row r="29" spans="2:4" ht="12.75">
      <c r="B29" s="22">
        <v>27</v>
      </c>
      <c r="C29" s="22">
        <v>14</v>
      </c>
      <c r="D29" s="24">
        <f t="shared" si="0"/>
        <v>17.004458595520152</v>
      </c>
    </row>
    <row r="30" spans="2:4" ht="12.75">
      <c r="B30" s="22">
        <v>28</v>
      </c>
      <c r="C30" s="22">
        <v>15</v>
      </c>
      <c r="D30" s="24">
        <f t="shared" si="0"/>
        <v>10.195507127235683</v>
      </c>
    </row>
    <row r="31" spans="2:4" ht="12.75">
      <c r="B31" s="22">
        <v>29</v>
      </c>
      <c r="C31" s="22">
        <v>16</v>
      </c>
      <c r="D31" s="24">
        <f t="shared" si="0"/>
        <v>-8.57087632715115</v>
      </c>
    </row>
    <row r="32" spans="2:4" ht="12.75">
      <c r="B32" s="22">
        <v>30</v>
      </c>
      <c r="C32" s="22">
        <v>17</v>
      </c>
      <c r="D32" s="24">
        <f t="shared" si="0"/>
        <v>-22.043319310623104</v>
      </c>
    </row>
    <row r="34" ht="12.75">
      <c r="C34" t="s">
        <v>15</v>
      </c>
    </row>
    <row r="35" spans="2:3" ht="12.75">
      <c r="B35">
        <v>1</v>
      </c>
      <c r="C35" t="s">
        <v>16</v>
      </c>
    </row>
    <row r="36" ht="12.75">
      <c r="C36" t="s">
        <v>19</v>
      </c>
    </row>
    <row r="38" spans="2:3" ht="12.75">
      <c r="B38">
        <v>2</v>
      </c>
      <c r="C38" t="s">
        <v>17</v>
      </c>
    </row>
    <row r="40" spans="2:3" ht="12.75">
      <c r="B40">
        <v>3</v>
      </c>
      <c r="C40" t="s">
        <v>18</v>
      </c>
    </row>
    <row r="42" spans="2:3" ht="12.75">
      <c r="B42">
        <v>4</v>
      </c>
      <c r="C42" t="s">
        <v>20</v>
      </c>
    </row>
    <row r="44" spans="2:3" ht="12.75">
      <c r="B44">
        <v>5</v>
      </c>
      <c r="C44" t="s">
        <v>58</v>
      </c>
    </row>
    <row r="46" ht="12.75">
      <c r="C46" t="s">
        <v>21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0:H80"/>
  <sheetViews>
    <sheetView workbookViewId="0" topLeftCell="A34">
      <selection activeCell="F82" sqref="F82"/>
    </sheetView>
  </sheetViews>
  <sheetFormatPr defaultColWidth="9.00390625" defaultRowHeight="12.75"/>
  <cols>
    <col min="1" max="1" width="10.125" style="0" customWidth="1"/>
  </cols>
  <sheetData>
    <row r="9" ht="13.5" thickBot="1"/>
    <row r="10" spans="1:3" ht="13.5" thickBot="1">
      <c r="A10" s="28" t="s">
        <v>2</v>
      </c>
      <c r="B10" s="29"/>
      <c r="C10" s="30"/>
    </row>
    <row r="11" spans="1:8" ht="12.75">
      <c r="A11" s="1" t="s">
        <v>1</v>
      </c>
      <c r="B11" s="5"/>
      <c r="C11" s="6" t="s">
        <v>0</v>
      </c>
      <c r="D11" s="7" t="s">
        <v>10</v>
      </c>
      <c r="E11" s="7" t="s">
        <v>11</v>
      </c>
      <c r="F11" s="8" t="s">
        <v>12</v>
      </c>
      <c r="G11" s="15" t="s">
        <v>38</v>
      </c>
      <c r="H11" s="15" t="s">
        <v>39</v>
      </c>
    </row>
    <row r="12" spans="1:8" ht="12.75">
      <c r="A12" s="1">
        <v>1</v>
      </c>
      <c r="B12" s="1">
        <v>-0.5</v>
      </c>
      <c r="C12" s="2">
        <f>SQRT(A12)+EXP(B12)</f>
        <v>1.6065306597126334</v>
      </c>
      <c r="D12" s="9">
        <f>$B$65*B12+$B$66</f>
        <v>0.6968319925856976</v>
      </c>
      <c r="E12" s="9">
        <f>C12-D12</f>
        <v>0.9096986671269358</v>
      </c>
      <c r="F12" s="2">
        <f>E12/C12*100</f>
        <v>56.6250423935051</v>
      </c>
      <c r="G12">
        <f>B12*B12</f>
        <v>0.25</v>
      </c>
      <c r="H12">
        <f>B12*C12</f>
        <v>-0.8032653298563167</v>
      </c>
    </row>
    <row r="13" spans="1:8" ht="12.75">
      <c r="A13" s="1">
        <v>2</v>
      </c>
      <c r="B13" s="1">
        <v>-0.4</v>
      </c>
      <c r="C13" s="2">
        <f aca="true" t="shared" si="0" ref="C13:C41">SQRT(A13)+EXP(B13)</f>
        <v>2.0845336084087345</v>
      </c>
      <c r="D13" s="9">
        <f aca="true" t="shared" si="1" ref="D13:D41">$B$65*B13+$B$66</f>
        <v>1.1594664456534602</v>
      </c>
      <c r="E13" s="9">
        <f aca="true" t="shared" si="2" ref="E13:E41">C13-D13</f>
        <v>0.9250671627552742</v>
      </c>
      <c r="F13" s="2">
        <f aca="true" t="shared" si="3" ref="F13:F41">E13/C13*100</f>
        <v>44.3776564226969</v>
      </c>
      <c r="G13">
        <f aca="true" t="shared" si="4" ref="G13:G41">B13*B13</f>
        <v>0.16000000000000003</v>
      </c>
      <c r="H13">
        <f aca="true" t="shared" si="5" ref="H13:H41">B13*C13</f>
        <v>-0.8338134433634938</v>
      </c>
    </row>
    <row r="14" spans="1:8" ht="12.75">
      <c r="A14" s="1">
        <v>3</v>
      </c>
      <c r="B14" s="1">
        <v>-0.3</v>
      </c>
      <c r="C14" s="2">
        <f t="shared" si="0"/>
        <v>2.472869028250595</v>
      </c>
      <c r="D14" s="9">
        <f t="shared" si="1"/>
        <v>1.622100898721223</v>
      </c>
      <c r="E14" s="9">
        <f t="shared" si="2"/>
        <v>0.8507681295293719</v>
      </c>
      <c r="F14" s="2">
        <f t="shared" si="3"/>
        <v>34.40409175779272</v>
      </c>
      <c r="G14">
        <f t="shared" si="4"/>
        <v>0.09</v>
      </c>
      <c r="H14">
        <f t="shared" si="5"/>
        <v>-0.7418607084751785</v>
      </c>
    </row>
    <row r="15" spans="1:8" ht="12.75">
      <c r="A15" s="1">
        <v>4</v>
      </c>
      <c r="B15" s="1">
        <v>-0.2</v>
      </c>
      <c r="C15" s="2">
        <f t="shared" si="0"/>
        <v>2.8187307530779817</v>
      </c>
      <c r="D15" s="9">
        <f t="shared" si="1"/>
        <v>2.0847353517889857</v>
      </c>
      <c r="E15" s="9">
        <f t="shared" si="2"/>
        <v>0.733995401288996</v>
      </c>
      <c r="F15" s="2">
        <f t="shared" si="3"/>
        <v>26.03992596623469</v>
      </c>
      <c r="G15">
        <f t="shared" si="4"/>
        <v>0.04000000000000001</v>
      </c>
      <c r="H15">
        <f t="shared" si="5"/>
        <v>-0.5637461506155964</v>
      </c>
    </row>
    <row r="16" spans="1:8" ht="12.75">
      <c r="A16" s="1">
        <v>5</v>
      </c>
      <c r="B16" s="1">
        <v>-0.1</v>
      </c>
      <c r="C16" s="2">
        <f t="shared" si="0"/>
        <v>3.140905395535749</v>
      </c>
      <c r="D16" s="9">
        <f t="shared" si="1"/>
        <v>2.5473698048567486</v>
      </c>
      <c r="E16" s="9">
        <f t="shared" si="2"/>
        <v>0.5935355906790005</v>
      </c>
      <c r="F16" s="2">
        <f t="shared" si="3"/>
        <v>18.896958549678324</v>
      </c>
      <c r="G16">
        <f t="shared" si="4"/>
        <v>0.010000000000000002</v>
      </c>
      <c r="H16">
        <f t="shared" si="5"/>
        <v>-0.3140905395535749</v>
      </c>
    </row>
    <row r="17" spans="1:8" ht="12.75">
      <c r="A17" s="1">
        <v>6</v>
      </c>
      <c r="B17" s="1">
        <v>0</v>
      </c>
      <c r="C17" s="2">
        <f t="shared" si="0"/>
        <v>3.449489742783178</v>
      </c>
      <c r="D17" s="9">
        <f t="shared" si="1"/>
        <v>3.0100042579245114</v>
      </c>
      <c r="E17" s="9">
        <f t="shared" si="2"/>
        <v>0.43948548485866645</v>
      </c>
      <c r="F17" s="2">
        <f t="shared" si="3"/>
        <v>12.740594048094575</v>
      </c>
      <c r="G17">
        <f t="shared" si="4"/>
        <v>0</v>
      </c>
      <c r="H17">
        <f t="shared" si="5"/>
        <v>0</v>
      </c>
    </row>
    <row r="18" spans="1:8" ht="12.75">
      <c r="A18" s="1">
        <v>7</v>
      </c>
      <c r="B18" s="1">
        <v>0.1</v>
      </c>
      <c r="C18" s="2">
        <f t="shared" si="0"/>
        <v>3.7509222291402384</v>
      </c>
      <c r="D18" s="9">
        <f t="shared" si="1"/>
        <v>3.4726387109922743</v>
      </c>
      <c r="E18" s="9">
        <f t="shared" si="2"/>
        <v>0.27828351814796415</v>
      </c>
      <c r="F18" s="2">
        <f t="shared" si="3"/>
        <v>7.419069262114519</v>
      </c>
      <c r="G18">
        <f t="shared" si="4"/>
        <v>0.010000000000000002</v>
      </c>
      <c r="H18">
        <f t="shared" si="5"/>
        <v>0.3750922229140239</v>
      </c>
    </row>
    <row r="19" spans="1:8" ht="12.75">
      <c r="A19" s="1">
        <v>8</v>
      </c>
      <c r="B19" s="1">
        <v>0.2</v>
      </c>
      <c r="C19" s="2">
        <f t="shared" si="0"/>
        <v>4.04982988290636</v>
      </c>
      <c r="D19" s="9">
        <f t="shared" si="1"/>
        <v>3.935273164060037</v>
      </c>
      <c r="E19" s="9">
        <f t="shared" si="2"/>
        <v>0.11455671884632324</v>
      </c>
      <c r="F19" s="2">
        <f t="shared" si="3"/>
        <v>2.828679775657925</v>
      </c>
      <c r="G19">
        <f t="shared" si="4"/>
        <v>0.04000000000000001</v>
      </c>
      <c r="H19">
        <f t="shared" si="5"/>
        <v>0.8099659765812721</v>
      </c>
    </row>
    <row r="20" spans="1:8" ht="12.75">
      <c r="A20" s="1">
        <v>9</v>
      </c>
      <c r="B20" s="1">
        <v>0.3</v>
      </c>
      <c r="C20" s="2">
        <f t="shared" si="0"/>
        <v>4.349858807576004</v>
      </c>
      <c r="D20" s="9">
        <f t="shared" si="1"/>
        <v>4.3979076171277995</v>
      </c>
      <c r="E20" s="9">
        <f t="shared" si="2"/>
        <v>-0.04804880955179591</v>
      </c>
      <c r="F20" s="2">
        <f t="shared" si="3"/>
        <v>-1.1046061878631763</v>
      </c>
      <c r="G20">
        <f t="shared" si="4"/>
        <v>0.09</v>
      </c>
      <c r="H20">
        <f t="shared" si="5"/>
        <v>1.304957642272801</v>
      </c>
    </row>
    <row r="21" spans="1:8" ht="12.75">
      <c r="A21" s="1">
        <v>10</v>
      </c>
      <c r="B21" s="1">
        <v>0.4</v>
      </c>
      <c r="C21" s="2">
        <f t="shared" si="0"/>
        <v>4.65410235780965</v>
      </c>
      <c r="D21" s="9">
        <f t="shared" si="1"/>
        <v>4.860542070195563</v>
      </c>
      <c r="E21" s="9">
        <f t="shared" si="2"/>
        <v>-0.20643971238591252</v>
      </c>
      <c r="F21" s="2">
        <f t="shared" si="3"/>
        <v>-4.435650454474937</v>
      </c>
      <c r="G21">
        <f t="shared" si="4"/>
        <v>0.16000000000000003</v>
      </c>
      <c r="H21">
        <f t="shared" si="5"/>
        <v>1.8616409431238603</v>
      </c>
    </row>
    <row r="22" spans="1:8" ht="12.75">
      <c r="A22" s="1">
        <v>11</v>
      </c>
      <c r="B22" s="1">
        <v>0.5</v>
      </c>
      <c r="C22" s="2">
        <f t="shared" si="0"/>
        <v>4.965346061055528</v>
      </c>
      <c r="D22" s="9">
        <f t="shared" si="1"/>
        <v>5.323176523263325</v>
      </c>
      <c r="E22" s="9">
        <f t="shared" si="2"/>
        <v>-0.35783046220779724</v>
      </c>
      <c r="F22" s="2">
        <f t="shared" si="3"/>
        <v>-7.206556356954706</v>
      </c>
      <c r="G22">
        <f t="shared" si="4"/>
        <v>0.25</v>
      </c>
      <c r="H22">
        <f t="shared" si="5"/>
        <v>2.482673030527764</v>
      </c>
    </row>
    <row r="23" spans="1:8" ht="12.75">
      <c r="A23" s="1">
        <v>12</v>
      </c>
      <c r="B23" s="1">
        <v>0.6</v>
      </c>
      <c r="C23" s="2">
        <f t="shared" si="0"/>
        <v>5.2862204155282635</v>
      </c>
      <c r="D23" s="9">
        <f t="shared" si="1"/>
        <v>5.7858109763310885</v>
      </c>
      <c r="E23" s="9">
        <f t="shared" si="2"/>
        <v>-0.49959056080282505</v>
      </c>
      <c r="F23" s="2">
        <f t="shared" si="3"/>
        <v>-9.450808357049938</v>
      </c>
      <c r="G23">
        <f t="shared" si="4"/>
        <v>0.36</v>
      </c>
      <c r="H23">
        <f t="shared" si="5"/>
        <v>3.171732249316958</v>
      </c>
    </row>
    <row r="24" spans="1:8" ht="12.75">
      <c r="A24" s="1">
        <v>13</v>
      </c>
      <c r="B24" s="1">
        <v>0.7</v>
      </c>
      <c r="C24" s="2">
        <f t="shared" si="0"/>
        <v>5.619303982934466</v>
      </c>
      <c r="D24" s="9">
        <f t="shared" si="1"/>
        <v>6.248445429398851</v>
      </c>
      <c r="E24" s="9">
        <f t="shared" si="2"/>
        <v>-0.6291414464643852</v>
      </c>
      <c r="F24" s="2">
        <f t="shared" si="3"/>
        <v>-11.196074253591815</v>
      </c>
      <c r="G24">
        <f t="shared" si="4"/>
        <v>0.48999999999999994</v>
      </c>
      <c r="H24">
        <f t="shared" si="5"/>
        <v>3.933512788054126</v>
      </c>
    </row>
    <row r="25" spans="1:8" ht="12.75">
      <c r="A25" s="1">
        <v>14</v>
      </c>
      <c r="B25" s="1">
        <v>0.8</v>
      </c>
      <c r="C25" s="2">
        <f t="shared" si="0"/>
        <v>5.967198315266409</v>
      </c>
      <c r="D25" s="9">
        <f t="shared" si="1"/>
        <v>6.711079882466613</v>
      </c>
      <c r="E25" s="9">
        <f t="shared" si="2"/>
        <v>-0.7438815672002042</v>
      </c>
      <c r="F25" s="2">
        <f t="shared" si="3"/>
        <v>-12.466178060431918</v>
      </c>
      <c r="G25">
        <f t="shared" si="4"/>
        <v>0.6400000000000001</v>
      </c>
      <c r="H25">
        <f t="shared" si="5"/>
        <v>4.773758652213128</v>
      </c>
    </row>
    <row r="26" spans="1:8" ht="12.75">
      <c r="A26" s="1">
        <v>15</v>
      </c>
      <c r="B26" s="1">
        <v>0.9</v>
      </c>
      <c r="C26" s="2">
        <f t="shared" si="0"/>
        <v>6.332586457364367</v>
      </c>
      <c r="D26" s="9">
        <f t="shared" si="1"/>
        <v>7.173714335534377</v>
      </c>
      <c r="E26" s="9">
        <f t="shared" si="2"/>
        <v>-0.8411278781700098</v>
      </c>
      <c r="F26" s="2">
        <f t="shared" si="3"/>
        <v>-13.28253287709693</v>
      </c>
      <c r="G26">
        <f t="shared" si="4"/>
        <v>0.81</v>
      </c>
      <c r="H26">
        <f t="shared" si="5"/>
        <v>5.6993278116279305</v>
      </c>
    </row>
    <row r="27" spans="1:8" ht="12.75">
      <c r="A27" s="1">
        <v>16</v>
      </c>
      <c r="B27" s="1">
        <v>1</v>
      </c>
      <c r="C27" s="2">
        <f t="shared" si="0"/>
        <v>6.718281828459045</v>
      </c>
      <c r="D27" s="9">
        <f t="shared" si="1"/>
        <v>7.636348788602139</v>
      </c>
      <c r="E27" s="9">
        <f t="shared" si="2"/>
        <v>-0.9180669601430944</v>
      </c>
      <c r="F27" s="2">
        <f t="shared" si="3"/>
        <v>-13.66520463988438</v>
      </c>
      <c r="G27">
        <f t="shared" si="4"/>
        <v>1</v>
      </c>
      <c r="H27">
        <f t="shared" si="5"/>
        <v>6.718281828459045</v>
      </c>
    </row>
    <row r="28" spans="1:8" ht="12.75">
      <c r="A28" s="1">
        <v>17</v>
      </c>
      <c r="B28" s="1">
        <v>1.1</v>
      </c>
      <c r="C28" s="2">
        <f t="shared" si="0"/>
        <v>7.1272716495640935</v>
      </c>
      <c r="D28" s="9">
        <f t="shared" si="1"/>
        <v>8.098983241669902</v>
      </c>
      <c r="E28" s="9">
        <f t="shared" si="2"/>
        <v>-0.9717115921058088</v>
      </c>
      <c r="F28" s="2">
        <f t="shared" si="3"/>
        <v>-13.633710624250432</v>
      </c>
      <c r="G28">
        <f t="shared" si="4"/>
        <v>1.2100000000000002</v>
      </c>
      <c r="H28">
        <f t="shared" si="5"/>
        <v>7.839998814520504</v>
      </c>
    </row>
    <row r="29" spans="1:8" ht="12.75">
      <c r="A29" s="1">
        <v>18</v>
      </c>
      <c r="B29" s="1">
        <v>1.2</v>
      </c>
      <c r="C29" s="2">
        <f t="shared" si="0"/>
        <v>7.562757609855832</v>
      </c>
      <c r="D29" s="9">
        <f t="shared" si="1"/>
        <v>8.561617694737665</v>
      </c>
      <c r="E29" s="9">
        <f t="shared" si="2"/>
        <v>-0.9988600848818328</v>
      </c>
      <c r="F29" s="2">
        <f t="shared" si="3"/>
        <v>-13.207617332335392</v>
      </c>
      <c r="G29">
        <f t="shared" si="4"/>
        <v>1.44</v>
      </c>
      <c r="H29">
        <f t="shared" si="5"/>
        <v>9.075309131826998</v>
      </c>
    </row>
    <row r="30" spans="1:8" ht="12.75">
      <c r="A30" s="1">
        <v>19</v>
      </c>
      <c r="B30" s="1">
        <v>1.3</v>
      </c>
      <c r="C30" s="2">
        <f t="shared" si="0"/>
        <v>8.02819561115992</v>
      </c>
      <c r="D30" s="9">
        <f t="shared" si="1"/>
        <v>9.024252147805427</v>
      </c>
      <c r="E30" s="9">
        <f t="shared" si="2"/>
        <v>-0.9960565366455079</v>
      </c>
      <c r="F30" s="2">
        <f t="shared" si="3"/>
        <v>-12.406978913928045</v>
      </c>
      <c r="G30">
        <f t="shared" si="4"/>
        <v>1.6900000000000002</v>
      </c>
      <c r="H30">
        <f t="shared" si="5"/>
        <v>10.436654294507896</v>
      </c>
    </row>
    <row r="31" spans="1:8" ht="12.75">
      <c r="A31" s="1">
        <v>20</v>
      </c>
      <c r="B31" s="1">
        <v>1.4</v>
      </c>
      <c r="C31" s="2">
        <f t="shared" si="0"/>
        <v>8.527335921844255</v>
      </c>
      <c r="D31" s="9">
        <f t="shared" si="1"/>
        <v>9.48688660087319</v>
      </c>
      <c r="E31" s="9">
        <f t="shared" si="2"/>
        <v>-0.9595506790289345</v>
      </c>
      <c r="F31" s="2">
        <f t="shared" si="3"/>
        <v>-11.252643121175494</v>
      </c>
      <c r="G31">
        <f t="shared" si="4"/>
        <v>1.9599999999999997</v>
      </c>
      <c r="H31">
        <f t="shared" si="5"/>
        <v>11.938270290581956</v>
      </c>
    </row>
    <row r="32" spans="1:8" ht="12.75">
      <c r="A32" s="1">
        <v>21</v>
      </c>
      <c r="B32" s="1">
        <v>1.5</v>
      </c>
      <c r="C32" s="2">
        <f t="shared" si="0"/>
        <v>9.064264765293904</v>
      </c>
      <c r="D32" s="9">
        <f t="shared" si="1"/>
        <v>9.949521053940952</v>
      </c>
      <c r="E32" s="9">
        <f t="shared" si="2"/>
        <v>-0.8852562886470476</v>
      </c>
      <c r="F32" s="2">
        <f t="shared" si="3"/>
        <v>-9.766443407926463</v>
      </c>
      <c r="G32">
        <f t="shared" si="4"/>
        <v>2.25</v>
      </c>
      <c r="H32">
        <f t="shared" si="5"/>
        <v>13.596397147940856</v>
      </c>
    </row>
    <row r="33" spans="1:8" ht="12.75">
      <c r="A33" s="1">
        <v>22</v>
      </c>
      <c r="B33" s="1">
        <v>1.6</v>
      </c>
      <c r="C33" s="2">
        <f t="shared" si="0"/>
        <v>9.643448184218546</v>
      </c>
      <c r="D33" s="9">
        <f t="shared" si="1"/>
        <v>10.412155507008716</v>
      </c>
      <c r="E33" s="9">
        <f t="shared" si="2"/>
        <v>-0.7687073227901706</v>
      </c>
      <c r="F33" s="2">
        <f t="shared" si="3"/>
        <v>-7.971291057986461</v>
      </c>
      <c r="G33">
        <f t="shared" si="4"/>
        <v>2.5600000000000005</v>
      </c>
      <c r="H33">
        <f t="shared" si="5"/>
        <v>15.429517094749674</v>
      </c>
    </row>
    <row r="34" spans="1:8" ht="12.75">
      <c r="A34" s="1">
        <v>23</v>
      </c>
      <c r="B34" s="1">
        <v>1.7</v>
      </c>
      <c r="C34" s="2">
        <f t="shared" si="0"/>
        <v>10.269778915039918</v>
      </c>
      <c r="D34" s="9">
        <f t="shared" si="1"/>
        <v>10.874789960076479</v>
      </c>
      <c r="E34" s="9">
        <f t="shared" si="2"/>
        <v>-0.6050110450365604</v>
      </c>
      <c r="F34" s="2">
        <f t="shared" si="3"/>
        <v>-5.891178866085734</v>
      </c>
      <c r="G34">
        <f t="shared" si="4"/>
        <v>2.8899999999999997</v>
      </c>
      <c r="H34">
        <f t="shared" si="5"/>
        <v>17.45862415556786</v>
      </c>
    </row>
    <row r="35" spans="1:8" ht="12.75">
      <c r="A35" s="1">
        <v>24</v>
      </c>
      <c r="B35" s="1">
        <v>1.8</v>
      </c>
      <c r="C35" s="2">
        <f t="shared" si="0"/>
        <v>10.948626949979303</v>
      </c>
      <c r="D35" s="9">
        <f t="shared" si="1"/>
        <v>11.337424413144241</v>
      </c>
      <c r="E35" s="9">
        <f t="shared" si="2"/>
        <v>-0.3887974631649378</v>
      </c>
      <c r="F35" s="2">
        <f t="shared" si="3"/>
        <v>-3.5511070469495976</v>
      </c>
      <c r="G35">
        <f t="shared" si="4"/>
        <v>3.24</v>
      </c>
      <c r="H35">
        <f t="shared" si="5"/>
        <v>19.707528509962746</v>
      </c>
    </row>
    <row r="36" spans="1:8" ht="12.75">
      <c r="A36" s="1">
        <v>25</v>
      </c>
      <c r="B36" s="1">
        <v>1.9</v>
      </c>
      <c r="C36" s="2">
        <f t="shared" si="0"/>
        <v>11.685894442279269</v>
      </c>
      <c r="D36" s="9">
        <f t="shared" si="1"/>
        <v>11.800058866212005</v>
      </c>
      <c r="E36" s="9">
        <f t="shared" si="2"/>
        <v>-0.11416442393273663</v>
      </c>
      <c r="F36" s="2">
        <f t="shared" si="3"/>
        <v>-0.9769421116769003</v>
      </c>
      <c r="G36">
        <f t="shared" si="4"/>
        <v>3.61</v>
      </c>
      <c r="H36">
        <f t="shared" si="5"/>
        <v>22.20319944033061</v>
      </c>
    </row>
    <row r="37" spans="1:8" ht="12.75">
      <c r="A37" s="1">
        <v>26</v>
      </c>
      <c r="B37" s="1">
        <v>2</v>
      </c>
      <c r="C37" s="2">
        <f t="shared" si="0"/>
        <v>12.488075612523435</v>
      </c>
      <c r="D37" s="9">
        <f t="shared" si="1"/>
        <v>12.262693319279766</v>
      </c>
      <c r="E37" s="9">
        <f t="shared" si="2"/>
        <v>0.2253822932436691</v>
      </c>
      <c r="F37" s="2">
        <f t="shared" si="3"/>
        <v>1.8047800176485849</v>
      </c>
      <c r="G37">
        <f t="shared" si="4"/>
        <v>4</v>
      </c>
      <c r="H37">
        <f t="shared" si="5"/>
        <v>24.97615122504687</v>
      </c>
    </row>
    <row r="38" spans="1:8" ht="12.75">
      <c r="A38" s="1">
        <v>27</v>
      </c>
      <c r="B38" s="1">
        <v>2.1</v>
      </c>
      <c r="C38" s="2">
        <f t="shared" si="0"/>
        <v>13.362322335274284</v>
      </c>
      <c r="D38" s="9">
        <f t="shared" si="1"/>
        <v>12.72532777234753</v>
      </c>
      <c r="E38" s="9">
        <f t="shared" si="2"/>
        <v>0.6369945629267537</v>
      </c>
      <c r="F38" s="2">
        <f t="shared" si="3"/>
        <v>4.767094723087133</v>
      </c>
      <c r="G38">
        <f t="shared" si="4"/>
        <v>4.41</v>
      </c>
      <c r="H38">
        <f t="shared" si="5"/>
        <v>28.060876904075997</v>
      </c>
    </row>
    <row r="39" spans="1:8" ht="12.75">
      <c r="A39" s="1">
        <v>28</v>
      </c>
      <c r="B39" s="1">
        <v>2.2</v>
      </c>
      <c r="C39" s="2">
        <f t="shared" si="0"/>
        <v>14.316516121563303</v>
      </c>
      <c r="D39" s="9">
        <f t="shared" si="1"/>
        <v>13.187962225415294</v>
      </c>
      <c r="E39" s="9">
        <f t="shared" si="2"/>
        <v>1.1285538961480093</v>
      </c>
      <c r="F39" s="2">
        <f t="shared" si="3"/>
        <v>7.8828807690734175</v>
      </c>
      <c r="G39">
        <f t="shared" si="4"/>
        <v>4.840000000000001</v>
      </c>
      <c r="H39">
        <f t="shared" si="5"/>
        <v>31.49633546743927</v>
      </c>
    </row>
    <row r="40" spans="1:8" ht="12.75">
      <c r="A40" s="1">
        <v>29</v>
      </c>
      <c r="B40" s="1">
        <v>2.3</v>
      </c>
      <c r="C40" s="2">
        <f t="shared" si="0"/>
        <v>15.359347261949221</v>
      </c>
      <c r="D40" s="9">
        <f t="shared" si="1"/>
        <v>13.650596678483055</v>
      </c>
      <c r="E40" s="9">
        <f t="shared" si="2"/>
        <v>1.7087505834661663</v>
      </c>
      <c r="F40" s="2">
        <f t="shared" si="3"/>
        <v>11.125151051824792</v>
      </c>
      <c r="G40">
        <f t="shared" si="4"/>
        <v>5.289999999999999</v>
      </c>
      <c r="H40">
        <f t="shared" si="5"/>
        <v>35.32649870248321</v>
      </c>
    </row>
    <row r="41" spans="1:8" ht="13.5" thickBot="1">
      <c r="A41" s="3">
        <v>30</v>
      </c>
      <c r="B41" s="3">
        <v>2.4</v>
      </c>
      <c r="C41" s="4">
        <f t="shared" si="0"/>
        <v>16.500401955693263</v>
      </c>
      <c r="D41" s="10">
        <f t="shared" si="1"/>
        <v>14.113231131550819</v>
      </c>
      <c r="E41" s="10">
        <f t="shared" si="2"/>
        <v>2.3871708241424443</v>
      </c>
      <c r="F41" s="4">
        <f t="shared" si="3"/>
        <v>14.467349526105211</v>
      </c>
      <c r="G41">
        <f t="shared" si="4"/>
        <v>5.76</v>
      </c>
      <c r="H41">
        <f t="shared" si="5"/>
        <v>39.60096469366383</v>
      </c>
    </row>
    <row r="59" spans="1:3" ht="12.75">
      <c r="A59" s="27" t="s">
        <v>7</v>
      </c>
      <c r="B59" s="27"/>
      <c r="C59" s="27"/>
    </row>
    <row r="61" spans="1:3" ht="12.75">
      <c r="A61" t="s">
        <v>3</v>
      </c>
      <c r="B61">
        <f>AVERAGE(B12:B41)</f>
        <v>0.95</v>
      </c>
      <c r="C61">
        <f>AVERAGE(C12:C41)</f>
        <v>7.405031562068258</v>
      </c>
    </row>
    <row r="62" spans="1:3" ht="12.75">
      <c r="A62" t="s">
        <v>4</v>
      </c>
      <c r="B62">
        <f>VAR(B12:B41)</f>
        <v>0.7749999999999999</v>
      </c>
      <c r="C62">
        <f>VAR(C12:C41)</f>
        <v>17.367104621417145</v>
      </c>
    </row>
    <row r="63" spans="1:3" ht="12.75">
      <c r="A63" t="s">
        <v>5</v>
      </c>
      <c r="B63">
        <f>STDEV(B12:B41)</f>
        <v>0.8803408430829504</v>
      </c>
      <c r="C63">
        <f>STDEV(C12:C41)</f>
        <v>4.167385825840601</v>
      </c>
    </row>
    <row r="64" spans="1:2" ht="12.75">
      <c r="A64" t="s">
        <v>6</v>
      </c>
      <c r="B64">
        <f>CORREL(B12:B41,C12:C41)</f>
        <v>0.9772937315463048</v>
      </c>
    </row>
    <row r="65" spans="1:2" ht="12.75">
      <c r="A65" t="s">
        <v>8</v>
      </c>
      <c r="B65">
        <f>B64*B63*C63/B62</f>
        <v>4.626344530677628</v>
      </c>
    </row>
    <row r="66" spans="1:2" ht="12.75">
      <c r="A66" t="s">
        <v>9</v>
      </c>
      <c r="B66">
        <f>C61-B65*B61</f>
        <v>3.0100042579245114</v>
      </c>
    </row>
    <row r="68" spans="1:3" ht="12.75">
      <c r="A68" s="27" t="s">
        <v>13</v>
      </c>
      <c r="B68" s="27"/>
      <c r="C68" s="27"/>
    </row>
    <row r="69" spans="1:5" ht="12.75">
      <c r="A69" s="11"/>
      <c r="B69" s="11" t="s">
        <v>14</v>
      </c>
      <c r="C69" s="11" t="s">
        <v>0</v>
      </c>
      <c r="D69" t="s">
        <v>38</v>
      </c>
      <c r="E69" t="s">
        <v>39</v>
      </c>
    </row>
    <row r="70" spans="1:5" ht="13.5" thickBot="1">
      <c r="A70" t="s">
        <v>37</v>
      </c>
      <c r="B70">
        <f>SUM(B12:B41)</f>
        <v>28.5</v>
      </c>
      <c r="C70">
        <f>SUM(C12:C41)</f>
        <v>222.15094686204773</v>
      </c>
      <c r="D70">
        <f>SUM(G12:G41)</f>
        <v>49.55</v>
      </c>
      <c r="E70">
        <f>SUM(H12:H41)</f>
        <v>315.0204928459251</v>
      </c>
    </row>
    <row r="71" spans="1:7" ht="12.75">
      <c r="A71" s="5">
        <v>30</v>
      </c>
      <c r="B71" s="6">
        <f>B70</f>
        <v>28.5</v>
      </c>
      <c r="C71" s="6">
        <f>C70</f>
        <v>222.15094686204773</v>
      </c>
      <c r="F71" s="5">
        <f>C71</f>
        <v>222.15094686204773</v>
      </c>
      <c r="G71" s="6">
        <f>B71</f>
        <v>28.5</v>
      </c>
    </row>
    <row r="72" spans="1:7" ht="13.5" thickBot="1">
      <c r="A72" s="3">
        <v>28.5</v>
      </c>
      <c r="B72" s="16">
        <f>D70</f>
        <v>49.55</v>
      </c>
      <c r="C72" s="16">
        <f>E70</f>
        <v>315.0204928459251</v>
      </c>
      <c r="F72" s="3">
        <f>C72</f>
        <v>315.0204928459251</v>
      </c>
      <c r="G72" s="16">
        <f>B72</f>
        <v>49.55</v>
      </c>
    </row>
    <row r="73" ht="13.5" thickBot="1"/>
    <row r="74" spans="6:7" ht="13.5" thickBot="1">
      <c r="F74" s="5">
        <f>A71</f>
        <v>30</v>
      </c>
      <c r="G74" s="6">
        <f>C71</f>
        <v>222.15094686204773</v>
      </c>
    </row>
    <row r="75" spans="1:7" ht="13.5" thickBot="1">
      <c r="A75" s="5" t="s">
        <v>40</v>
      </c>
      <c r="B75" s="6">
        <f>MDETERM(A71:B72)</f>
        <v>674.2499999999999</v>
      </c>
      <c r="F75" s="3">
        <f>A72</f>
        <v>28.5</v>
      </c>
      <c r="G75" s="16">
        <f>C72</f>
        <v>315.0204928459251</v>
      </c>
    </row>
    <row r="76" spans="1:2" ht="12.75">
      <c r="A76" s="1"/>
      <c r="B76" s="17">
        <f>MDETERM(F71:G72)</f>
        <v>2029.495370905599</v>
      </c>
    </row>
    <row r="77" spans="1:2" ht="13.5" thickBot="1">
      <c r="A77" s="3"/>
      <c r="B77" s="16">
        <f>MDETERM(F74:G75)</f>
        <v>3119.3127998093933</v>
      </c>
    </row>
    <row r="78" ht="13.5" thickBot="1"/>
    <row r="79" spans="1:3" ht="12.75">
      <c r="A79" t="s">
        <v>41</v>
      </c>
      <c r="B79" s="5">
        <f>B76/B75</f>
        <v>3.010004257924508</v>
      </c>
      <c r="C79" s="6" t="s">
        <v>9</v>
      </c>
    </row>
    <row r="80" spans="1:3" ht="13.5" thickBot="1">
      <c r="A80" t="s">
        <v>42</v>
      </c>
      <c r="B80" s="3">
        <f>B77/B75</f>
        <v>4.626344530677633</v>
      </c>
      <c r="C80" s="16" t="s">
        <v>43</v>
      </c>
    </row>
  </sheetData>
  <mergeCells count="3">
    <mergeCell ref="A10:C10"/>
    <mergeCell ref="A59:C59"/>
    <mergeCell ref="A68:C68"/>
  </mergeCells>
  <printOptions/>
  <pageMargins left="0.75" right="0.75" top="1" bottom="1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6"/>
  <sheetViews>
    <sheetView workbookViewId="0" topLeftCell="A31">
      <selection activeCell="B44" sqref="B44:H44"/>
    </sheetView>
  </sheetViews>
  <sheetFormatPr defaultColWidth="9.00390625" defaultRowHeight="12.75"/>
  <sheetData>
    <row r="1" ht="12.75">
      <c r="D1" t="s">
        <v>53</v>
      </c>
    </row>
    <row r="2" spans="2:4" ht="12.75">
      <c r="B2" s="22" t="s">
        <v>1</v>
      </c>
      <c r="C2" s="22" t="s">
        <v>14</v>
      </c>
      <c r="D2" s="22" t="s">
        <v>0</v>
      </c>
    </row>
    <row r="3" spans="2:4" ht="12.75">
      <c r="B3" s="22">
        <v>1</v>
      </c>
      <c r="C3" s="22">
        <v>-2</v>
      </c>
      <c r="D3" s="24">
        <f>199-5.2*SQRT(C3+3010)+20*SIN(C3)</f>
        <v>-104.38117991319704</v>
      </c>
    </row>
    <row r="4" spans="2:4" ht="12.75">
      <c r="B4" s="22">
        <v>2</v>
      </c>
      <c r="C4" s="22">
        <v>-1</v>
      </c>
      <c r="D4" s="24">
        <f aca="true" t="shared" si="0" ref="D4:D32">199-5.2*SQRT(C4+3010)+20*SIN(C4)</f>
        <v>-103.0720532557295</v>
      </c>
    </row>
    <row r="5" spans="2:4" ht="12.75">
      <c r="B5" s="22">
        <v>3</v>
      </c>
      <c r="C5" s="22">
        <v>0</v>
      </c>
      <c r="D5" s="24">
        <f t="shared" si="0"/>
        <v>-86.29002786638023</v>
      </c>
    </row>
    <row r="6" spans="2:4" ht="12.75">
      <c r="B6" s="22">
        <v>4</v>
      </c>
      <c r="C6" s="22">
        <v>1</v>
      </c>
      <c r="D6" s="24">
        <f t="shared" si="0"/>
        <v>-69.5079946048762</v>
      </c>
    </row>
    <row r="7" spans="2:4" ht="12.75">
      <c r="B7" s="22">
        <v>5</v>
      </c>
      <c r="C7" s="22">
        <v>2</v>
      </c>
      <c r="D7" s="24">
        <f t="shared" si="0"/>
        <v>-68.19884433094104</v>
      </c>
    </row>
    <row r="8" spans="2:4" ht="12.75">
      <c r="B8" s="22">
        <v>6</v>
      </c>
      <c r="C8" s="22">
        <v>3</v>
      </c>
      <c r="D8" s="24">
        <f t="shared" si="0"/>
        <v>-83.60976340836257</v>
      </c>
    </row>
    <row r="9" spans="2:4" ht="12.75">
      <c r="B9" s="22">
        <v>7</v>
      </c>
      <c r="C9" s="22">
        <v>-6</v>
      </c>
      <c r="D9" s="24">
        <f t="shared" si="0"/>
        <v>-80.4172338417517</v>
      </c>
    </row>
    <row r="10" spans="2:4" ht="12.75">
      <c r="B10" s="22">
        <v>8</v>
      </c>
      <c r="C10" s="22">
        <v>-5</v>
      </c>
      <c r="D10" s="24">
        <f t="shared" si="0"/>
        <v>-66.87449203898478</v>
      </c>
    </row>
    <row r="11" spans="2:4" ht="12.75">
      <c r="B11" s="22">
        <v>9</v>
      </c>
      <c r="C11" s="22">
        <v>-4</v>
      </c>
      <c r="D11" s="24">
        <f t="shared" si="0"/>
        <v>-70.96435346079569</v>
      </c>
    </row>
    <row r="12" spans="2:4" ht="12.75">
      <c r="B12" s="22">
        <v>10</v>
      </c>
      <c r="C12" s="22">
        <v>-3</v>
      </c>
      <c r="D12" s="24">
        <f t="shared" si="0"/>
        <v>-88.97022147498544</v>
      </c>
    </row>
    <row r="13" spans="2:4" ht="12.75">
      <c r="B13" s="22">
        <v>11</v>
      </c>
      <c r="C13" s="22">
        <v>-12</v>
      </c>
      <c r="D13" s="24">
        <f t="shared" si="0"/>
        <v>-74.98931713767078</v>
      </c>
    </row>
    <row r="14" spans="2:4" ht="12.75">
      <c r="B14" s="22">
        <v>12</v>
      </c>
      <c r="C14" s="22">
        <v>-11</v>
      </c>
      <c r="D14" s="24">
        <f t="shared" si="0"/>
        <v>-65.76845252692173</v>
      </c>
    </row>
    <row r="15" spans="2:4" ht="12.75">
      <c r="B15" s="22">
        <v>13</v>
      </c>
      <c r="C15" s="22">
        <v>-10</v>
      </c>
      <c r="D15" s="24">
        <f t="shared" si="0"/>
        <v>-74.93530768489903</v>
      </c>
    </row>
    <row r="16" spans="2:4" ht="12.75">
      <c r="B16" s="22">
        <v>14</v>
      </c>
      <c r="C16" s="22">
        <v>-9</v>
      </c>
      <c r="D16" s="24">
        <f t="shared" si="0"/>
        <v>-94.10556494072374</v>
      </c>
    </row>
    <row r="17" spans="2:4" ht="12.75">
      <c r="B17" s="22">
        <v>15</v>
      </c>
      <c r="C17" s="22">
        <v>-8</v>
      </c>
      <c r="D17" s="24">
        <f t="shared" si="0"/>
        <v>-105.6978175939643</v>
      </c>
    </row>
    <row r="18" spans="2:4" ht="12.75">
      <c r="B18" s="22">
        <v>16</v>
      </c>
      <c r="C18" s="22">
        <v>-7</v>
      </c>
      <c r="D18" s="24">
        <f t="shared" si="0"/>
        <v>-99.09783415783711</v>
      </c>
    </row>
    <row r="19" spans="2:4" ht="12.75">
      <c r="B19" s="22">
        <v>17</v>
      </c>
      <c r="C19" s="22">
        <v>4</v>
      </c>
      <c r="D19" s="24">
        <f t="shared" si="0"/>
        <v>-101.61557631742328</v>
      </c>
    </row>
    <row r="20" spans="2:4" ht="12.75">
      <c r="B20" s="22">
        <v>18</v>
      </c>
      <c r="C20" s="22">
        <v>5</v>
      </c>
      <c r="D20" s="24">
        <f t="shared" si="0"/>
        <v>-105.70536688974357</v>
      </c>
    </row>
    <row r="21" spans="2:4" ht="12.75">
      <c r="B21" s="22">
        <v>19</v>
      </c>
      <c r="C21" s="22">
        <v>6</v>
      </c>
      <c r="D21" s="24">
        <f t="shared" si="0"/>
        <v>-92.16253849309497</v>
      </c>
    </row>
    <row r="22" spans="2:4" ht="12.75">
      <c r="B22" s="22">
        <v>20</v>
      </c>
      <c r="C22" s="22">
        <v>7</v>
      </c>
      <c r="D22" s="24">
        <f t="shared" si="0"/>
        <v>-73.48183583870097</v>
      </c>
    </row>
    <row r="23" spans="2:4" ht="12.75">
      <c r="B23" s="22">
        <v>21</v>
      </c>
      <c r="C23" s="22">
        <v>8</v>
      </c>
      <c r="D23" s="24">
        <f t="shared" si="0"/>
        <v>-66.88173431979608</v>
      </c>
    </row>
    <row r="24" spans="2:4" ht="12.75">
      <c r="B24" s="22">
        <v>22</v>
      </c>
      <c r="C24" s="22">
        <v>9</v>
      </c>
      <c r="D24" s="24">
        <f t="shared" si="0"/>
        <v>-78.47385314574088</v>
      </c>
    </row>
    <row r="25" spans="2:4" ht="12.75">
      <c r="B25" s="22">
        <v>23</v>
      </c>
      <c r="C25" s="22">
        <v>10</v>
      </c>
      <c r="D25" s="24">
        <f t="shared" si="0"/>
        <v>-97.64396082969638</v>
      </c>
    </row>
    <row r="26" spans="2:4" ht="12.75">
      <c r="B26" s="22">
        <v>24</v>
      </c>
      <c r="C26" s="22">
        <v>11</v>
      </c>
      <c r="D26" s="24">
        <f t="shared" si="0"/>
        <v>-106.81065067116903</v>
      </c>
    </row>
    <row r="27" spans="2:4" ht="12.75">
      <c r="B27" s="22">
        <v>25</v>
      </c>
      <c r="C27" s="22">
        <v>12</v>
      </c>
      <c r="D27" s="24">
        <f t="shared" si="0"/>
        <v>-97.58960499921156</v>
      </c>
    </row>
    <row r="28" spans="2:4" ht="12.75">
      <c r="B28" s="22">
        <v>26</v>
      </c>
      <c r="C28" s="22">
        <v>13</v>
      </c>
      <c r="D28" s="24">
        <f t="shared" si="0"/>
        <v>-78.5020981764057</v>
      </c>
    </row>
    <row r="29" spans="2:4" ht="12.75">
      <c r="B29" s="22">
        <v>27</v>
      </c>
      <c r="C29" s="22">
        <v>14</v>
      </c>
      <c r="D29" s="24">
        <f t="shared" si="0"/>
        <v>-67.14057625134701</v>
      </c>
    </row>
    <row r="30" spans="2:4" ht="12.75">
      <c r="B30" s="22">
        <v>28</v>
      </c>
      <c r="C30" s="22">
        <v>15</v>
      </c>
      <c r="D30" s="24">
        <f t="shared" si="0"/>
        <v>-73.99424319685767</v>
      </c>
    </row>
    <row r="31" spans="2:4" ht="12.75">
      <c r="B31" s="22">
        <v>29</v>
      </c>
      <c r="C31" s="22">
        <v>16</v>
      </c>
      <c r="D31" s="24">
        <f t="shared" si="0"/>
        <v>-92.80533515438269</v>
      </c>
    </row>
    <row r="32" spans="2:4" ht="12.75">
      <c r="B32" s="22">
        <v>30</v>
      </c>
      <c r="C32" s="22">
        <v>17</v>
      </c>
      <c r="D32" s="24">
        <f t="shared" si="0"/>
        <v>-106.32247966995264</v>
      </c>
    </row>
    <row r="34" ht="12.75">
      <c r="C34" t="s">
        <v>15</v>
      </c>
    </row>
    <row r="35" spans="2:3" ht="12.75">
      <c r="B35">
        <v>1</v>
      </c>
      <c r="C35" t="s">
        <v>16</v>
      </c>
    </row>
    <row r="36" ht="12.75">
      <c r="C36" t="s">
        <v>19</v>
      </c>
    </row>
    <row r="38" spans="2:3" ht="12.75">
      <c r="B38">
        <v>2</v>
      </c>
      <c r="C38" t="s">
        <v>17</v>
      </c>
    </row>
    <row r="40" spans="2:3" ht="12.75">
      <c r="B40">
        <v>3</v>
      </c>
      <c r="C40" t="s">
        <v>18</v>
      </c>
    </row>
    <row r="42" spans="2:3" ht="12.75">
      <c r="B42">
        <v>4</v>
      </c>
      <c r="C42" t="s">
        <v>20</v>
      </c>
    </row>
    <row r="44" spans="2:3" ht="12.75">
      <c r="B44">
        <v>5</v>
      </c>
      <c r="C44" t="s">
        <v>58</v>
      </c>
    </row>
    <row r="46" ht="12.75">
      <c r="C46" t="s">
        <v>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6"/>
  <sheetViews>
    <sheetView workbookViewId="0" topLeftCell="A25">
      <selection activeCell="B44" sqref="B44:H44"/>
    </sheetView>
  </sheetViews>
  <sheetFormatPr defaultColWidth="9.00390625" defaultRowHeight="12.75"/>
  <sheetData>
    <row r="1" ht="12.75">
      <c r="D1" t="s">
        <v>52</v>
      </c>
    </row>
    <row r="2" spans="2:4" ht="12.75">
      <c r="B2" s="22" t="s">
        <v>1</v>
      </c>
      <c r="C2" s="22" t="s">
        <v>14</v>
      </c>
      <c r="D2" s="22" t="s">
        <v>0</v>
      </c>
    </row>
    <row r="3" spans="2:4" ht="12.75">
      <c r="B3" s="22">
        <v>1</v>
      </c>
      <c r="C3" s="22">
        <v>-0.7</v>
      </c>
      <c r="D3" s="24">
        <f>150-5.2*SQRT(C3+3010)+20*SIN(C3)</f>
        <v>-148.14120642317766</v>
      </c>
    </row>
    <row r="4" spans="2:4" ht="12.75">
      <c r="B4" s="22">
        <v>2</v>
      </c>
      <c r="C4" s="22">
        <v>-0.5</v>
      </c>
      <c r="D4" s="24">
        <f aca="true" t="shared" si="0" ref="D4:D32">150-5.2*SQRT(C4+3010)+20*SIN(C4)</f>
        <v>-144.8548424693245</v>
      </c>
    </row>
    <row r="5" spans="2:4" ht="12.75">
      <c r="B5" s="22">
        <v>3</v>
      </c>
      <c r="C5" s="22">
        <v>-0.3</v>
      </c>
      <c r="D5" s="24">
        <f t="shared" si="0"/>
        <v>-141.18621453431916</v>
      </c>
    </row>
    <row r="6" spans="2:4" ht="12.75">
      <c r="B6" s="22">
        <v>4</v>
      </c>
      <c r="C6" s="22">
        <v>4.79</v>
      </c>
      <c r="D6" s="24">
        <f t="shared" si="0"/>
        <v>-155.45673302652307</v>
      </c>
    </row>
    <row r="7" spans="2:4" ht="12.75">
      <c r="B7" s="22">
        <v>5</v>
      </c>
      <c r="C7" s="22">
        <v>4.9</v>
      </c>
      <c r="D7" s="24">
        <f t="shared" si="0"/>
        <v>-155.1711985038764</v>
      </c>
    </row>
    <row r="8" spans="2:4" ht="12.75">
      <c r="B8" s="22">
        <v>6</v>
      </c>
      <c r="C8" s="22">
        <v>5.22</v>
      </c>
      <c r="D8" s="24">
        <f t="shared" si="0"/>
        <v>-153.0154636778562</v>
      </c>
    </row>
    <row r="9" spans="2:4" ht="12.75">
      <c r="B9" s="22">
        <v>7</v>
      </c>
      <c r="C9" s="22">
        <v>0.5</v>
      </c>
      <c r="D9" s="24">
        <f t="shared" si="0"/>
        <v>-125.7252112953973</v>
      </c>
    </row>
    <row r="10" spans="2:4" ht="12.75">
      <c r="B10" s="22">
        <v>8</v>
      </c>
      <c r="C10" s="22">
        <v>0.7</v>
      </c>
      <c r="D10" s="24">
        <f t="shared" si="0"/>
        <v>-122.43884545222703</v>
      </c>
    </row>
    <row r="11" spans="2:4" ht="12.75">
      <c r="B11" s="22">
        <v>9</v>
      </c>
      <c r="C11" s="22">
        <v>0.9</v>
      </c>
      <c r="D11" s="24">
        <f t="shared" si="0"/>
        <v>-119.66613781915427</v>
      </c>
    </row>
    <row r="12" spans="2:4" ht="12.75">
      <c r="B12" s="22">
        <v>10</v>
      </c>
      <c r="C12" s="22">
        <v>1.1</v>
      </c>
      <c r="D12" s="24">
        <f t="shared" si="0"/>
        <v>-117.51800531045329</v>
      </c>
    </row>
    <row r="13" spans="2:4" ht="12.75">
      <c r="B13" s="22">
        <v>11</v>
      </c>
      <c r="C13" s="22">
        <v>1.3</v>
      </c>
      <c r="D13" s="24">
        <f t="shared" si="0"/>
        <v>-116.08046498860261</v>
      </c>
    </row>
    <row r="14" spans="2:4" ht="12.75">
      <c r="B14" s="22">
        <v>12</v>
      </c>
      <c r="C14" s="22">
        <v>1.5</v>
      </c>
      <c r="D14" s="24">
        <f t="shared" si="0"/>
        <v>-115.41120483544753</v>
      </c>
    </row>
    <row r="15" spans="2:4" ht="12.75">
      <c r="B15" s="22">
        <v>13</v>
      </c>
      <c r="C15" s="22">
        <v>1.7</v>
      </c>
      <c r="D15" s="24">
        <f t="shared" si="0"/>
        <v>-115.53728391441047</v>
      </c>
    </row>
    <row r="16" spans="2:4" ht="12.75">
      <c r="B16" s="22">
        <v>14</v>
      </c>
      <c r="C16" s="22">
        <v>1.9</v>
      </c>
      <c r="D16" s="24">
        <f t="shared" si="0"/>
        <v>-116.45405361102317</v>
      </c>
    </row>
    <row r="17" spans="2:4" ht="12.75">
      <c r="B17" s="22">
        <v>15</v>
      </c>
      <c r="C17" s="22">
        <v>2.1</v>
      </c>
      <c r="D17" s="24">
        <f t="shared" si="0"/>
        <v>-118.12534295851727</v>
      </c>
    </row>
    <row r="18" spans="2:4" ht="12.75">
      <c r="B18" s="22">
        <v>16</v>
      </c>
      <c r="C18" s="22">
        <v>2.3</v>
      </c>
      <c r="D18" s="24">
        <f t="shared" si="0"/>
        <v>-120.48490066012678</v>
      </c>
    </row>
    <row r="19" spans="2:4" ht="12.75">
      <c r="B19" s="22">
        <v>17</v>
      </c>
      <c r="C19" s="22">
        <v>2.5</v>
      </c>
      <c r="D19" s="24">
        <f t="shared" si="0"/>
        <v>-123.4390363192228</v>
      </c>
    </row>
    <row r="20" spans="2:4" ht="12.75">
      <c r="B20" s="22">
        <v>18</v>
      </c>
      <c r="C20" s="22">
        <v>2.7</v>
      </c>
      <c r="D20" s="24">
        <f t="shared" si="0"/>
        <v>-126.87035557977184</v>
      </c>
    </row>
    <row r="21" spans="2:4" ht="12.75">
      <c r="B21" s="22">
        <v>19</v>
      </c>
      <c r="C21" s="22">
        <v>2.9</v>
      </c>
      <c r="D21" s="24">
        <f t="shared" si="0"/>
        <v>-130.64244026885234</v>
      </c>
    </row>
    <row r="22" spans="2:4" ht="12.75">
      <c r="B22" s="22">
        <v>20</v>
      </c>
      <c r="C22" s="22">
        <v>3.1</v>
      </c>
      <c r="D22" s="24">
        <f t="shared" si="0"/>
        <v>-134.605286958718</v>
      </c>
    </row>
    <row r="23" spans="2:4" ht="12.75">
      <c r="B23" s="22">
        <v>21</v>
      </c>
      <c r="C23" s="22">
        <v>3.3</v>
      </c>
      <c r="D23" s="24">
        <f t="shared" si="0"/>
        <v>-138.60128713010036</v>
      </c>
    </row>
    <row r="24" spans="2:4" ht="12.75">
      <c r="B24" s="22">
        <v>22</v>
      </c>
      <c r="C24" s="22">
        <v>3.5</v>
      </c>
      <c r="D24" s="24">
        <f t="shared" si="0"/>
        <v>-142.47151052651023</v>
      </c>
    </row>
    <row r="25" spans="2:4" ht="12.75">
      <c r="B25" s="22">
        <v>23</v>
      </c>
      <c r="C25" s="22">
        <v>3.7</v>
      </c>
      <c r="D25" s="24">
        <f t="shared" si="0"/>
        <v>-146.06204120203242</v>
      </c>
    </row>
    <row r="26" spans="2:4" ht="12.75">
      <c r="B26" s="22">
        <v>24</v>
      </c>
      <c r="C26" s="22">
        <v>3.9</v>
      </c>
      <c r="D26" s="24">
        <f t="shared" si="0"/>
        <v>-149.23011366438027</v>
      </c>
    </row>
    <row r="27" spans="2:4" ht="12.75">
      <c r="B27" s="22">
        <v>25</v>
      </c>
      <c r="C27" s="22">
        <v>4.1</v>
      </c>
      <c r="D27" s="24">
        <f t="shared" si="0"/>
        <v>-151.849804484552</v>
      </c>
    </row>
    <row r="28" spans="2:4" ht="12.75">
      <c r="B28" s="22">
        <v>26</v>
      </c>
      <c r="C28" s="22">
        <v>4.3</v>
      </c>
      <c r="D28" s="24">
        <f t="shared" si="0"/>
        <v>-153.8170524665721</v>
      </c>
    </row>
    <row r="29" spans="2:4" ht="12.75">
      <c r="B29" s="22">
        <v>27</v>
      </c>
      <c r="C29" s="22">
        <v>4.5</v>
      </c>
      <c r="D29" s="24">
        <f t="shared" si="0"/>
        <v>-155.05380723899145</v>
      </c>
    </row>
    <row r="30" spans="2:4" ht="12.75">
      <c r="B30" s="22">
        <v>28</v>
      </c>
      <c r="C30" s="22">
        <v>-0.1</v>
      </c>
      <c r="D30" s="24">
        <f t="shared" si="0"/>
        <v>-137.28195712294763</v>
      </c>
    </row>
    <row r="31" spans="2:4" ht="12.75">
      <c r="B31" s="22">
        <v>29</v>
      </c>
      <c r="C31" s="22">
        <v>0.1</v>
      </c>
      <c r="D31" s="24">
        <f t="shared" si="0"/>
        <v>-133.29809853109128</v>
      </c>
    </row>
    <row r="32" spans="2:4" ht="12.75">
      <c r="B32" s="22">
        <v>30</v>
      </c>
      <c r="C32" s="22">
        <v>0.3</v>
      </c>
      <c r="D32" s="24">
        <f t="shared" si="0"/>
        <v>-129.39384048994737</v>
      </c>
    </row>
    <row r="34" ht="12.75">
      <c r="C34" t="s">
        <v>15</v>
      </c>
    </row>
    <row r="35" spans="2:3" ht="12.75">
      <c r="B35">
        <v>1</v>
      </c>
      <c r="C35" t="s">
        <v>16</v>
      </c>
    </row>
    <row r="36" ht="12.75">
      <c r="C36" t="s">
        <v>19</v>
      </c>
    </row>
    <row r="38" spans="2:3" ht="12.75">
      <c r="B38">
        <v>2</v>
      </c>
      <c r="C38" t="s">
        <v>17</v>
      </c>
    </row>
    <row r="40" spans="2:3" ht="12.75">
      <c r="B40">
        <v>3</v>
      </c>
      <c r="C40" t="s">
        <v>18</v>
      </c>
    </row>
    <row r="42" spans="2:3" ht="12.75">
      <c r="B42">
        <v>4</v>
      </c>
      <c r="C42" t="s">
        <v>20</v>
      </c>
    </row>
    <row r="44" spans="2:3" ht="12.75">
      <c r="B44">
        <v>5</v>
      </c>
      <c r="C44" t="s">
        <v>58</v>
      </c>
    </row>
    <row r="46" ht="12.75">
      <c r="C46" t="s">
        <v>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5">
      <selection activeCell="B44" sqref="B44:H44"/>
    </sheetView>
  </sheetViews>
  <sheetFormatPr defaultColWidth="9.00390625" defaultRowHeight="12.75"/>
  <sheetData>
    <row r="1" ht="12.75">
      <c r="C1" t="s">
        <v>51</v>
      </c>
    </row>
    <row r="2" spans="2:4" ht="12.75">
      <c r="B2" s="23" t="s">
        <v>1</v>
      </c>
      <c r="C2" s="23" t="s">
        <v>14</v>
      </c>
      <c r="D2" s="23" t="s">
        <v>0</v>
      </c>
    </row>
    <row r="3" spans="2:4" ht="12.75">
      <c r="B3" s="23">
        <v>1</v>
      </c>
      <c r="C3" s="22">
        <v>0.95</v>
      </c>
      <c r="D3" s="24">
        <f>EXP(C3+2.57)-LOG(C3+2.9)+2*SIN(C3-12)</f>
        <v>35.19600630729313</v>
      </c>
    </row>
    <row r="4" spans="2:4" ht="12.75">
      <c r="B4" s="23">
        <v>2</v>
      </c>
      <c r="C4" s="22">
        <v>0.87</v>
      </c>
      <c r="D4" s="24">
        <f aca="true" t="shared" si="0" ref="D4:D32">EXP(C4+2.57)-LOG(C4+2.9)+2*SIN(C4-12)</f>
        <v>32.59257374078263</v>
      </c>
    </row>
    <row r="5" spans="2:4" ht="12.75">
      <c r="B5" s="23">
        <v>3</v>
      </c>
      <c r="C5" s="22">
        <v>0.79</v>
      </c>
      <c r="D5" s="24">
        <f t="shared" si="0"/>
        <v>30.17636202482089</v>
      </c>
    </row>
    <row r="6" spans="2:4" ht="12.75">
      <c r="B6" s="23">
        <v>4</v>
      </c>
      <c r="C6" s="22">
        <v>0.71</v>
      </c>
      <c r="D6" s="24">
        <f t="shared" si="0"/>
        <v>27.932203403593427</v>
      </c>
    </row>
    <row r="7" spans="2:4" ht="12.75">
      <c r="B7" s="23">
        <v>5</v>
      </c>
      <c r="C7" s="22">
        <v>0.63</v>
      </c>
      <c r="D7" s="24">
        <f t="shared" si="0"/>
        <v>25.846191120153023</v>
      </c>
    </row>
    <row r="8" spans="2:4" ht="12.75">
      <c r="B8" s="23">
        <v>6</v>
      </c>
      <c r="C8" s="22">
        <v>0.55</v>
      </c>
      <c r="D8" s="24">
        <f t="shared" si="0"/>
        <v>23.90558706366302</v>
      </c>
    </row>
    <row r="9" spans="2:4" ht="12.75">
      <c r="B9" s="23">
        <v>7</v>
      </c>
      <c r="C9" s="22">
        <v>0.47</v>
      </c>
      <c r="D9" s="24">
        <f t="shared" si="0"/>
        <v>22.09873589975422</v>
      </c>
    </row>
    <row r="10" spans="2:4" ht="12.75">
      <c r="B10" s="23">
        <v>8</v>
      </c>
      <c r="C10" s="22">
        <v>0.39</v>
      </c>
      <c r="D10" s="24">
        <f t="shared" si="0"/>
        <v>20.41498516214996</v>
      </c>
    </row>
    <row r="11" spans="2:4" ht="12.75">
      <c r="B11" s="23">
        <v>9</v>
      </c>
      <c r="C11" s="22">
        <v>0.31</v>
      </c>
      <c r="D11" s="24">
        <f t="shared" si="0"/>
        <v>18.844610828230696</v>
      </c>
    </row>
    <row r="12" spans="2:4" ht="12.75">
      <c r="B12" s="23">
        <v>10</v>
      </c>
      <c r="C12" s="22">
        <v>0.23</v>
      </c>
      <c r="D12" s="24">
        <f t="shared" si="0"/>
        <v>17.378747942478995</v>
      </c>
    </row>
    <row r="13" spans="2:4" ht="12.75">
      <c r="B13" s="23">
        <v>11</v>
      </c>
      <c r="C13" s="22">
        <v>0.15</v>
      </c>
      <c r="D13" s="24">
        <f t="shared" si="0"/>
        <v>16.009325889999136</v>
      </c>
    </row>
    <row r="14" spans="2:4" ht="12.75">
      <c r="B14" s="23">
        <v>12</v>
      </c>
      <c r="C14" s="22">
        <v>0.07</v>
      </c>
      <c r="D14" s="24">
        <f t="shared" si="0"/>
        <v>14.729007957758304</v>
      </c>
    </row>
    <row r="15" spans="2:4" ht="12.75">
      <c r="B15" s="23">
        <v>13</v>
      </c>
      <c r="C15" s="22">
        <v>-0.01</v>
      </c>
      <c r="D15" s="24">
        <f t="shared" si="0"/>
        <v>13.531134854051338</v>
      </c>
    </row>
    <row r="16" spans="2:4" ht="12.75">
      <c r="B16" s="23">
        <v>14</v>
      </c>
      <c r="C16" s="22">
        <v>-0.0900000000000001</v>
      </c>
      <c r="D16" s="24">
        <f t="shared" si="0"/>
        <v>12.409671887137776</v>
      </c>
    </row>
    <row r="17" spans="2:4" ht="12.75">
      <c r="B17" s="23">
        <v>15</v>
      </c>
      <c r="C17" s="22">
        <v>-0.17</v>
      </c>
      <c r="D17" s="24">
        <f t="shared" si="0"/>
        <v>11.359159532220033</v>
      </c>
    </row>
    <row r="18" spans="2:4" ht="12.75">
      <c r="B18" s="23">
        <v>16</v>
      </c>
      <c r="C18" s="22">
        <v>-0.89</v>
      </c>
      <c r="D18" s="24">
        <f t="shared" si="0"/>
        <v>4.426340668408543</v>
      </c>
    </row>
    <row r="19" spans="2:4" ht="12.75">
      <c r="B19" s="23">
        <v>17</v>
      </c>
      <c r="C19" s="22">
        <v>-0.97</v>
      </c>
      <c r="D19" s="24">
        <f t="shared" si="0"/>
        <v>3.8819578039402636</v>
      </c>
    </row>
    <row r="20" spans="2:4" ht="12.75">
      <c r="B20" s="23">
        <v>18</v>
      </c>
      <c r="C20" s="22">
        <v>-1.05</v>
      </c>
      <c r="D20" s="24">
        <f t="shared" si="0"/>
        <v>3.375062719270702</v>
      </c>
    </row>
    <row r="21" spans="2:4" ht="12.75">
      <c r="B21" s="23">
        <v>19</v>
      </c>
      <c r="C21" s="22">
        <v>-1.13</v>
      </c>
      <c r="D21" s="24">
        <f t="shared" si="0"/>
        <v>2.904207134237441</v>
      </c>
    </row>
    <row r="22" spans="2:4" ht="12.75">
      <c r="B22" s="23">
        <v>20</v>
      </c>
      <c r="C22" s="22">
        <v>-1.21</v>
      </c>
      <c r="D22" s="24">
        <f t="shared" si="0"/>
        <v>2.4681013640990033</v>
      </c>
    </row>
    <row r="23" spans="2:4" ht="12.75">
      <c r="B23" s="23">
        <v>21</v>
      </c>
      <c r="C23" s="22">
        <v>-0.65</v>
      </c>
      <c r="D23" s="24">
        <f t="shared" si="0"/>
        <v>6.3017120761971706</v>
      </c>
    </row>
    <row r="24" spans="2:4" ht="12.75">
      <c r="B24" s="23">
        <v>22</v>
      </c>
      <c r="C24" s="22">
        <v>-0.73</v>
      </c>
      <c r="D24" s="24">
        <f t="shared" si="0"/>
        <v>5.634278171236236</v>
      </c>
    </row>
    <row r="25" spans="2:4" ht="12.75">
      <c r="B25" s="23">
        <v>23</v>
      </c>
      <c r="C25" s="22">
        <v>-0.81</v>
      </c>
      <c r="D25" s="24">
        <f t="shared" si="0"/>
        <v>5.009838281839993</v>
      </c>
    </row>
    <row r="26" spans="2:4" ht="12.75">
      <c r="B26" s="23">
        <v>24</v>
      </c>
      <c r="C26" s="22">
        <v>-0.25</v>
      </c>
      <c r="D26" s="24">
        <f t="shared" si="0"/>
        <v>10.37466714209878</v>
      </c>
    </row>
    <row r="27" spans="2:4" ht="12.75">
      <c r="B27" s="23">
        <v>25</v>
      </c>
      <c r="C27" s="22">
        <v>-0.33</v>
      </c>
      <c r="D27" s="24">
        <f t="shared" si="0"/>
        <v>9.45174958112813</v>
      </c>
    </row>
    <row r="28" spans="2:4" ht="12.75">
      <c r="B28" s="23">
        <v>26</v>
      </c>
      <c r="C28" s="22">
        <v>-0.41</v>
      </c>
      <c r="D28" s="24">
        <f t="shared" si="0"/>
        <v>8.58640658466834</v>
      </c>
    </row>
    <row r="29" spans="2:4" ht="12.75">
      <c r="B29" s="23">
        <v>27</v>
      </c>
      <c r="C29" s="22">
        <v>-0.49</v>
      </c>
      <c r="D29" s="24">
        <f t="shared" si="0"/>
        <v>7.775044667275227</v>
      </c>
    </row>
    <row r="30" spans="2:4" ht="12.75">
      <c r="B30" s="23">
        <v>28</v>
      </c>
      <c r="C30" s="22">
        <v>-0.57</v>
      </c>
      <c r="D30" s="24">
        <f t="shared" si="0"/>
        <v>7.014441422558922</v>
      </c>
    </row>
    <row r="31" spans="2:4" ht="12.75">
      <c r="B31" s="23">
        <v>29</v>
      </c>
      <c r="C31" s="22">
        <v>-1.29</v>
      </c>
      <c r="D31" s="24">
        <f t="shared" si="0"/>
        <v>2.0655960174347294</v>
      </c>
    </row>
    <row r="32" spans="2:4" ht="12.75">
      <c r="B32" s="23">
        <v>30</v>
      </c>
      <c r="C32" s="22">
        <v>-1.37</v>
      </c>
      <c r="D32" s="24">
        <f t="shared" si="0"/>
        <v>1.6956655358888222</v>
      </c>
    </row>
    <row r="33" spans="1:4" ht="12.75">
      <c r="A33" s="14"/>
      <c r="C33" s="12"/>
      <c r="D33" s="12"/>
    </row>
    <row r="34" spans="1:2" ht="12.75">
      <c r="A34" s="14"/>
      <c r="B34" t="s">
        <v>15</v>
      </c>
    </row>
    <row r="35" spans="1:10" ht="12.75">
      <c r="A35" s="14"/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1:9" ht="12.75">
      <c r="A36" s="14"/>
      <c r="C36" s="26" t="s">
        <v>19</v>
      </c>
      <c r="D36" s="26"/>
      <c r="E36" s="26"/>
      <c r="F36" s="26"/>
      <c r="G36" s="26"/>
      <c r="H36" s="26"/>
      <c r="I36" s="26"/>
    </row>
    <row r="37" spans="1:9" ht="12.75">
      <c r="A37" s="14"/>
      <c r="C37" s="13"/>
      <c r="D37" s="13"/>
      <c r="E37" s="13"/>
      <c r="F37" s="13"/>
      <c r="G37" s="13"/>
      <c r="H37" s="13"/>
      <c r="I37" s="13"/>
    </row>
    <row r="38" spans="1:9" ht="12.75">
      <c r="A38" s="14"/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39" ht="12.75">
      <c r="A39" s="14"/>
    </row>
    <row r="40" spans="1:9" ht="12.75">
      <c r="A40" s="14"/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1" ht="12.75">
      <c r="A41" s="14"/>
    </row>
    <row r="42" spans="1:9" ht="12.75">
      <c r="A42" s="14"/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3" ht="12.75">
      <c r="A43" s="14"/>
    </row>
    <row r="44" spans="1:3" ht="12.75">
      <c r="A44" s="14"/>
      <c r="B44">
        <v>5</v>
      </c>
      <c r="C44" t="s">
        <v>58</v>
      </c>
    </row>
    <row r="45" ht="12.75">
      <c r="A45" s="14"/>
    </row>
    <row r="46" spans="1:9" ht="12.75">
      <c r="A46" s="14"/>
      <c r="C46" t="s">
        <v>21</v>
      </c>
      <c r="D46" s="26"/>
      <c r="E46" s="26"/>
      <c r="F46" s="26"/>
      <c r="G46" s="26"/>
      <c r="H46" s="26"/>
      <c r="I46" s="26"/>
    </row>
    <row r="47" ht="12.75">
      <c r="A47" s="14"/>
    </row>
    <row r="48" ht="12.75">
      <c r="A48" s="14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2">
      <selection activeCell="B44" sqref="B44:H44"/>
    </sheetView>
  </sheetViews>
  <sheetFormatPr defaultColWidth="9.00390625" defaultRowHeight="12.75"/>
  <sheetData>
    <row r="1" ht="12.75">
      <c r="C1" t="s">
        <v>50</v>
      </c>
    </row>
    <row r="2" spans="2:4" ht="12.75">
      <c r="B2" s="23" t="s">
        <v>1</v>
      </c>
      <c r="C2" s="23" t="s">
        <v>14</v>
      </c>
      <c r="D2" s="23" t="s">
        <v>0</v>
      </c>
    </row>
    <row r="3" spans="2:4" ht="12.75">
      <c r="B3" s="23">
        <v>1</v>
      </c>
      <c r="C3" s="22">
        <v>0.95</v>
      </c>
      <c r="D3" s="24">
        <f>EXP(C3)-LOG(C3+2.9)+12*SIN(2*C3)-7</f>
        <v>6.355849982056318</v>
      </c>
    </row>
    <row r="4" spans="2:4" ht="12.75">
      <c r="B4" s="23">
        <v>2</v>
      </c>
      <c r="C4" s="22">
        <v>0.87</v>
      </c>
      <c r="D4" s="24">
        <f aca="true" t="shared" si="0" ref="D4:D32">EXP(C4)-LOG(C4+2.9)+12*SIN(2*C4)-7</f>
        <v>6.639199649345125</v>
      </c>
    </row>
    <row r="5" spans="2:4" ht="12.75">
      <c r="B5" s="23">
        <v>3</v>
      </c>
      <c r="C5" s="22">
        <v>0.79</v>
      </c>
      <c r="D5" s="24">
        <f t="shared" si="0"/>
        <v>6.635861818081757</v>
      </c>
    </row>
    <row r="6" spans="2:4" ht="12.75">
      <c r="B6" s="23">
        <v>4</v>
      </c>
      <c r="C6" s="22">
        <v>0.71</v>
      </c>
      <c r="D6" s="24">
        <f t="shared" si="0"/>
        <v>6.340305210961731</v>
      </c>
    </row>
    <row r="7" spans="2:4" ht="12.75">
      <c r="B7" s="23">
        <v>5</v>
      </c>
      <c r="C7" s="22">
        <v>0.63</v>
      </c>
      <c r="D7" s="24">
        <f t="shared" si="0"/>
        <v>5.754919972962709</v>
      </c>
    </row>
    <row r="8" spans="2:4" ht="12.75">
      <c r="B8" s="23">
        <v>6</v>
      </c>
      <c r="C8" s="22">
        <v>0.55</v>
      </c>
      <c r="D8" s="24">
        <f t="shared" si="0"/>
        <v>4.8899222435313465</v>
      </c>
    </row>
    <row r="9" spans="2:4" ht="12.75">
      <c r="B9" s="23">
        <v>7</v>
      </c>
      <c r="C9" s="22">
        <v>0.47</v>
      </c>
      <c r="D9" s="24">
        <f t="shared" si="0"/>
        <v>3.763061497207392</v>
      </c>
    </row>
    <row r="10" spans="2:4" ht="12.75">
      <c r="B10" s="23">
        <v>8</v>
      </c>
      <c r="C10" s="22">
        <v>0.39</v>
      </c>
      <c r="D10" s="24">
        <f t="shared" si="0"/>
        <v>2.3991379263375894</v>
      </c>
    </row>
    <row r="11" spans="2:4" ht="12.75">
      <c r="B11" s="23">
        <v>9</v>
      </c>
      <c r="C11" s="22">
        <v>0.31</v>
      </c>
      <c r="D11" s="24">
        <f t="shared" si="0"/>
        <v>0.8293420081749661</v>
      </c>
    </row>
    <row r="12" spans="2:4" ht="12.75">
      <c r="B12" s="23">
        <v>10</v>
      </c>
      <c r="C12" s="22">
        <v>0.23</v>
      </c>
      <c r="D12" s="24">
        <f t="shared" si="0"/>
        <v>-0.9095670440307329</v>
      </c>
    </row>
    <row r="13" spans="2:4" ht="12.75">
      <c r="B13" s="23">
        <v>11</v>
      </c>
      <c r="C13" s="22">
        <v>0.15</v>
      </c>
      <c r="D13" s="24">
        <f t="shared" si="0"/>
        <v>-2.776223116682429</v>
      </c>
    </row>
    <row r="14" spans="2:4" ht="12.75">
      <c r="B14" s="23">
        <v>12</v>
      </c>
      <c r="C14" s="22">
        <v>0.07</v>
      </c>
      <c r="D14" s="24">
        <f t="shared" si="0"/>
        <v>-4.725730892332158</v>
      </c>
    </row>
    <row r="15" spans="2:4" ht="12.75">
      <c r="B15" s="23">
        <v>13</v>
      </c>
      <c r="C15" s="22">
        <v>-0.01</v>
      </c>
      <c r="D15" s="24">
        <f t="shared" si="0"/>
        <v>-6.710832009327377</v>
      </c>
    </row>
    <row r="16" spans="2:4" ht="12.75">
      <c r="B16" s="23">
        <v>14</v>
      </c>
      <c r="C16" s="22">
        <v>-0.0900000000000001</v>
      </c>
      <c r="D16" s="24">
        <f t="shared" si="0"/>
        <v>-8.683130015743744</v>
      </c>
    </row>
    <row r="17" spans="2:4" ht="12.75">
      <c r="B17" s="23">
        <v>15</v>
      </c>
      <c r="C17" s="22">
        <v>-0.17</v>
      </c>
      <c r="D17" s="24">
        <f t="shared" si="0"/>
        <v>-10.594342936134145</v>
      </c>
    </row>
    <row r="18" spans="2:4" ht="12.75">
      <c r="B18" s="23">
        <v>16</v>
      </c>
      <c r="C18" s="22">
        <v>-0.25</v>
      </c>
      <c r="D18" s="24">
        <f t="shared" si="0"/>
        <v>-12.39755155411584</v>
      </c>
    </row>
    <row r="19" spans="2:4" ht="12.75">
      <c r="B19" s="23">
        <v>17</v>
      </c>
      <c r="C19" s="22">
        <v>-0.33</v>
      </c>
      <c r="D19" s="24">
        <f t="shared" si="0"/>
        <v>-14.048411613580573</v>
      </c>
    </row>
    <row r="20" spans="2:4" ht="12.75">
      <c r="B20" s="23">
        <v>18</v>
      </c>
      <c r="C20" s="22">
        <v>-0.41</v>
      </c>
      <c r="D20" s="24">
        <f t="shared" si="0"/>
        <v>-15.506299053682167</v>
      </c>
    </row>
    <row r="21" spans="2:4" ht="12.75">
      <c r="B21" s="23">
        <v>19</v>
      </c>
      <c r="C21" s="22">
        <v>-0.49</v>
      </c>
      <c r="D21" s="24">
        <f t="shared" si="0"/>
        <v>-16.735359094294097</v>
      </c>
    </row>
    <row r="22" spans="2:4" ht="12.75">
      <c r="B22" s="23">
        <v>20</v>
      </c>
      <c r="C22" s="22">
        <v>-0.57</v>
      </c>
      <c r="D22" s="24">
        <f t="shared" si="0"/>
        <v>-17.70543243571708</v>
      </c>
    </row>
    <row r="23" spans="2:4" ht="12.75">
      <c r="B23" s="23">
        <v>21</v>
      </c>
      <c r="C23" s="22">
        <v>-0.65</v>
      </c>
      <c r="D23" s="24">
        <f t="shared" si="0"/>
        <v>-18.39283496635666</v>
      </c>
    </row>
    <row r="24" spans="2:4" ht="12.75">
      <c r="B24" s="23">
        <v>22</v>
      </c>
      <c r="C24" s="22">
        <v>-0.73</v>
      </c>
      <c r="D24" s="24">
        <f t="shared" si="0"/>
        <v>-18.780971104698068</v>
      </c>
    </row>
    <row r="25" spans="2:4" ht="12.75">
      <c r="B25" s="23">
        <v>23</v>
      </c>
      <c r="C25" s="22">
        <v>-0.81</v>
      </c>
      <c r="D25" s="24">
        <f t="shared" si="0"/>
        <v>-18.8607651415344</v>
      </c>
    </row>
    <row r="26" spans="2:4" ht="12.75">
      <c r="B26" s="23">
        <v>24</v>
      </c>
      <c r="C26" s="22">
        <v>-0.89</v>
      </c>
      <c r="D26" s="24">
        <f t="shared" si="0"/>
        <v>-18.630899586364677</v>
      </c>
    </row>
    <row r="27" spans="2:4" ht="12.75">
      <c r="B27" s="23">
        <v>25</v>
      </c>
      <c r="C27" s="22">
        <v>-0.97</v>
      </c>
      <c r="D27" s="24">
        <f t="shared" si="0"/>
        <v>-18.09785443917078</v>
      </c>
    </row>
    <row r="28" spans="2:4" ht="12.75">
      <c r="B28" s="23">
        <v>26</v>
      </c>
      <c r="C28" s="22">
        <v>-1.05</v>
      </c>
      <c r="D28" s="24">
        <f t="shared" si="0"/>
        <v>-17.275746379078342</v>
      </c>
    </row>
    <row r="29" spans="2:4" ht="12.75">
      <c r="B29" s="23">
        <v>27</v>
      </c>
      <c r="C29" s="22">
        <v>-1.13</v>
      </c>
      <c r="D29" s="24">
        <f t="shared" si="0"/>
        <v>-16.185971954181063</v>
      </c>
    </row>
    <row r="30" spans="2:4" ht="12.75">
      <c r="B30" s="23">
        <v>28</v>
      </c>
      <c r="C30" s="22">
        <v>-1.21</v>
      </c>
      <c r="D30" s="24">
        <f t="shared" si="0"/>
        <v>-14.856663840534194</v>
      </c>
    </row>
    <row r="31" spans="2:4" ht="12.75">
      <c r="B31" s="23">
        <v>29</v>
      </c>
      <c r="C31" s="22">
        <v>-1.29</v>
      </c>
      <c r="D31" s="24">
        <f t="shared" si="0"/>
        <v>-13.321973983609551</v>
      </c>
    </row>
    <row r="32" spans="2:4" ht="12.75">
      <c r="B32" s="23">
        <v>30</v>
      </c>
      <c r="C32" s="22">
        <v>-1.37</v>
      </c>
      <c r="D32" s="24">
        <f t="shared" si="0"/>
        <v>-11.621201818046224</v>
      </c>
    </row>
    <row r="33" spans="1:4" ht="12.75">
      <c r="A33" s="14"/>
      <c r="C33" s="12"/>
      <c r="D33" s="12"/>
    </row>
    <row r="34" spans="1:2" ht="12.75">
      <c r="A34" s="14"/>
      <c r="B34" t="s">
        <v>15</v>
      </c>
    </row>
    <row r="35" spans="1:10" ht="12.75">
      <c r="A35" s="14"/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1:9" ht="12.75">
      <c r="A36" s="14"/>
      <c r="C36" s="26" t="s">
        <v>19</v>
      </c>
      <c r="D36" s="26"/>
      <c r="E36" s="26"/>
      <c r="F36" s="26"/>
      <c r="G36" s="26"/>
      <c r="H36" s="26"/>
      <c r="I36" s="26"/>
    </row>
    <row r="37" spans="1:9" ht="12.75">
      <c r="A37" s="14"/>
      <c r="C37" s="13"/>
      <c r="D37" s="13"/>
      <c r="E37" s="13"/>
      <c r="F37" s="13"/>
      <c r="G37" s="13"/>
      <c r="H37" s="13"/>
      <c r="I37" s="13"/>
    </row>
    <row r="38" spans="1:9" ht="12.75">
      <c r="A38" s="14"/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39" ht="12.75">
      <c r="A39" s="14"/>
    </row>
    <row r="40" spans="1:9" ht="12.75">
      <c r="A40" s="14"/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1" ht="12.75">
      <c r="A41" s="14"/>
    </row>
    <row r="42" spans="1:9" ht="12.75">
      <c r="A42" s="14"/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3" ht="12.75">
      <c r="A43" s="14"/>
    </row>
    <row r="44" spans="1:3" ht="12.75">
      <c r="A44" s="14"/>
      <c r="B44">
        <v>5</v>
      </c>
      <c r="C44" t="s">
        <v>58</v>
      </c>
    </row>
    <row r="45" ht="12.75">
      <c r="A45" s="14"/>
    </row>
    <row r="46" spans="1:9" ht="12.75">
      <c r="A46" s="14"/>
      <c r="C46" t="s">
        <v>21</v>
      </c>
      <c r="D46" s="26"/>
      <c r="E46" s="26"/>
      <c r="F46" s="26"/>
      <c r="G46" s="26"/>
      <c r="H46" s="26"/>
      <c r="I46" s="26"/>
    </row>
    <row r="47" ht="12.75">
      <c r="A47" s="14"/>
    </row>
    <row r="48" ht="12.75">
      <c r="A48" s="14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8">
      <selection activeCell="B44" sqref="B44:H44"/>
    </sheetView>
  </sheetViews>
  <sheetFormatPr defaultColWidth="9.00390625" defaultRowHeight="12.75"/>
  <cols>
    <col min="4" max="4" width="12.625" style="0" customWidth="1"/>
  </cols>
  <sheetData>
    <row r="1" ht="12.75">
      <c r="C1" t="s">
        <v>49</v>
      </c>
    </row>
    <row r="2" spans="2:4" ht="12.75">
      <c r="B2" s="23" t="s">
        <v>1</v>
      </c>
      <c r="C2" s="23" t="s">
        <v>14</v>
      </c>
      <c r="D2" s="23" t="s">
        <v>0</v>
      </c>
    </row>
    <row r="3" spans="2:4" ht="12.75">
      <c r="B3" s="23">
        <v>1</v>
      </c>
      <c r="C3" s="22">
        <v>0.95</v>
      </c>
      <c r="D3" s="24">
        <f>EXP(C3)-LOG10(C3+2.3)</f>
        <v>2.0738262983369715</v>
      </c>
    </row>
    <row r="4" spans="2:4" ht="12.75">
      <c r="B4" s="23">
        <v>2</v>
      </c>
      <c r="C4" s="22">
        <v>0.87</v>
      </c>
      <c r="D4" s="24">
        <f aca="true" t="shared" si="0" ref="D4:D31">EXP(C4)-LOG10(C4+2.3)</f>
        <v>1.885851591306525</v>
      </c>
    </row>
    <row r="5" spans="2:4" ht="12.75">
      <c r="B5" s="23">
        <v>3</v>
      </c>
      <c r="C5" s="22">
        <v>0.79</v>
      </c>
      <c r="D5" s="24">
        <f t="shared" si="0"/>
        <v>1.7134379468311023</v>
      </c>
    </row>
    <row r="6" spans="2:4" ht="12.75">
      <c r="B6" s="23">
        <v>4</v>
      </c>
      <c r="C6" s="22">
        <v>0.71</v>
      </c>
      <c r="D6" s="24">
        <f t="shared" si="0"/>
        <v>1.5554247630529072</v>
      </c>
    </row>
    <row r="7" spans="2:4" ht="12.75">
      <c r="B7" s="23">
        <v>5</v>
      </c>
      <c r="C7" s="22">
        <v>0.63</v>
      </c>
      <c r="D7" s="24">
        <f t="shared" si="0"/>
        <v>1.4107429589102338</v>
      </c>
    </row>
    <row r="8" spans="2:4" ht="12.75">
      <c r="B8" s="23">
        <v>6</v>
      </c>
      <c r="C8" s="22">
        <v>0.55</v>
      </c>
      <c r="D8" s="24">
        <f t="shared" si="0"/>
        <v>1.278408157858885</v>
      </c>
    </row>
    <row r="9" spans="2:4" ht="12.75">
      <c r="B9" s="23">
        <v>7</v>
      </c>
      <c r="C9" s="22">
        <v>0.47</v>
      </c>
      <c r="D9" s="24">
        <f t="shared" si="0"/>
        <v>1.1575144241529118</v>
      </c>
    </row>
    <row r="10" spans="2:4" ht="12.75">
      <c r="B10" s="23">
        <v>8</v>
      </c>
      <c r="C10" s="22">
        <v>0.39</v>
      </c>
      <c r="D10" s="24">
        <f t="shared" si="0"/>
        <v>1.0472285138802349</v>
      </c>
    </row>
    <row r="11" spans="2:4" ht="12.75">
      <c r="B11" s="23">
        <v>9</v>
      </c>
      <c r="C11" s="22">
        <v>0.31</v>
      </c>
      <c r="D11" s="24">
        <f t="shared" si="0"/>
        <v>0.9467846067938969</v>
      </c>
    </row>
    <row r="12" spans="2:4" ht="12.75">
      <c r="B12" s="23">
        <v>10</v>
      </c>
      <c r="C12" s="22">
        <v>0.23</v>
      </c>
      <c r="D12" s="24">
        <f t="shared" si="0"/>
        <v>0.85547948875366</v>
      </c>
    </row>
    <row r="13" spans="2:4" ht="12.75">
      <c r="B13" s="23">
        <v>11</v>
      </c>
      <c r="C13" s="22">
        <v>0.15</v>
      </c>
      <c r="D13" s="24">
        <f t="shared" si="0"/>
        <v>0.7726681583637507</v>
      </c>
    </row>
    <row r="14" spans="2:4" ht="12.75">
      <c r="B14" s="23">
        <v>12</v>
      </c>
      <c r="C14" s="22">
        <v>0.07</v>
      </c>
      <c r="D14" s="24">
        <f t="shared" si="0"/>
        <v>0.6977598352441128</v>
      </c>
    </row>
    <row r="15" spans="2:4" ht="12.75">
      <c r="B15" s="23">
        <v>13</v>
      </c>
      <c r="C15" s="22">
        <v>-0.01</v>
      </c>
      <c r="D15" s="24">
        <f t="shared" si="0"/>
        <v>0.6302143514092802</v>
      </c>
    </row>
    <row r="16" spans="2:4" ht="12.75">
      <c r="B16" s="23">
        <v>14</v>
      </c>
      <c r="C16" s="22">
        <v>-0.0900000000000001</v>
      </c>
      <c r="D16" s="24">
        <f t="shared" si="0"/>
        <v>0.5695389115861175</v>
      </c>
    </row>
    <row r="17" spans="2:4" ht="12.75">
      <c r="B17" s="23">
        <v>15</v>
      </c>
      <c r="C17" s="22">
        <v>-0.17</v>
      </c>
      <c r="D17" s="24">
        <f t="shared" si="0"/>
        <v>0.515285213157646</v>
      </c>
    </row>
    <row r="18" spans="2:4" ht="12.75">
      <c r="B18" s="23">
        <v>16</v>
      </c>
      <c r="C18" s="22">
        <v>-0.25</v>
      </c>
      <c r="D18" s="24">
        <f t="shared" si="0"/>
        <v>0.4670469220156506</v>
      </c>
    </row>
    <row r="19" spans="2:4" ht="12.75">
      <c r="B19" s="23">
        <v>17</v>
      </c>
      <c r="C19" s="22">
        <v>-0.33</v>
      </c>
      <c r="D19" s="24">
        <f t="shared" si="0"/>
        <v>0.4244575072703333</v>
      </c>
    </row>
    <row r="20" spans="2:4" ht="12.75">
      <c r="B20" s="23">
        <v>18</v>
      </c>
      <c r="C20" s="22">
        <v>-0.41</v>
      </c>
      <c r="D20" s="24">
        <f t="shared" si="0"/>
        <v>0.3871884459630753</v>
      </c>
    </row>
    <row r="21" spans="2:4" ht="12.75">
      <c r="B21" s="23">
        <v>19</v>
      </c>
      <c r="C21" s="22">
        <v>-0.49</v>
      </c>
      <c r="D21" s="24">
        <f t="shared" si="0"/>
        <v>0.3549478193152316</v>
      </c>
    </row>
    <row r="22" spans="2:7" ht="12.75">
      <c r="B22" s="23">
        <v>20</v>
      </c>
      <c r="C22" s="22">
        <v>-1.05</v>
      </c>
      <c r="D22" s="24">
        <f t="shared" si="0"/>
        <v>0.253027736103099</v>
      </c>
      <c r="F22" s="25"/>
      <c r="G22" s="9"/>
    </row>
    <row r="23" spans="2:7" ht="12.75">
      <c r="B23" s="23">
        <v>21</v>
      </c>
      <c r="C23" s="22">
        <v>-1.13</v>
      </c>
      <c r="D23" s="24">
        <f t="shared" si="0"/>
        <v>0.2548473946760913</v>
      </c>
      <c r="F23" s="25"/>
      <c r="G23" s="9"/>
    </row>
    <row r="24" spans="2:7" ht="12.75">
      <c r="B24" s="23">
        <v>22</v>
      </c>
      <c r="C24" s="22">
        <v>-1.21</v>
      </c>
      <c r="D24" s="24">
        <f t="shared" si="0"/>
        <v>0.2607707814892638</v>
      </c>
      <c r="F24" s="25"/>
      <c r="G24" s="9"/>
    </row>
    <row r="25" spans="2:4" ht="12.75">
      <c r="B25" s="23">
        <v>23</v>
      </c>
      <c r="C25" s="22">
        <v>-0.81</v>
      </c>
      <c r="D25" s="24">
        <f t="shared" si="0"/>
        <v>0.27167179781066714</v>
      </c>
    </row>
    <row r="26" spans="2:4" ht="12.75">
      <c r="B26" s="23">
        <v>24</v>
      </c>
      <c r="C26" s="22">
        <v>-0.89</v>
      </c>
      <c r="D26" s="24">
        <f t="shared" si="0"/>
        <v>0.26143664009696566</v>
      </c>
    </row>
    <row r="27" spans="2:4" ht="12.75">
      <c r="B27" s="23">
        <v>25</v>
      </c>
      <c r="C27" s="22">
        <v>-0.97</v>
      </c>
      <c r="D27" s="24">
        <f t="shared" si="0"/>
        <v>0.2552313971363131</v>
      </c>
    </row>
    <row r="28" spans="2:4" ht="12.75">
      <c r="B28" s="23">
        <v>26</v>
      </c>
      <c r="C28" s="22">
        <v>-0.57</v>
      </c>
      <c r="D28" s="24">
        <f t="shared" si="0"/>
        <v>0.3274793355707417</v>
      </c>
    </row>
    <row r="29" spans="2:4" ht="12.75">
      <c r="B29" s="23">
        <v>27</v>
      </c>
      <c r="C29" s="22">
        <v>-0.65</v>
      </c>
      <c r="D29" s="24">
        <f t="shared" si="0"/>
        <v>0.3045618325471098</v>
      </c>
    </row>
    <row r="30" spans="2:4" ht="12.75">
      <c r="B30" s="23">
        <v>28</v>
      </c>
      <c r="C30" s="22">
        <v>-0.73</v>
      </c>
      <c r="D30" s="24">
        <f t="shared" si="0"/>
        <v>0.28600933768096876</v>
      </c>
    </row>
    <row r="31" spans="2:4" ht="12.75">
      <c r="B31" s="23">
        <v>29</v>
      </c>
      <c r="C31" s="22">
        <v>-1.29</v>
      </c>
      <c r="D31" s="24">
        <f t="shared" si="0"/>
        <v>0.27094940930710987</v>
      </c>
    </row>
    <row r="32" spans="2:4" ht="12.75">
      <c r="B32" s="23">
        <v>30</v>
      </c>
      <c r="C32" s="22">
        <v>-1.37</v>
      </c>
      <c r="D32" s="24">
        <v>0.33</v>
      </c>
    </row>
    <row r="33" spans="1:3" ht="12.75">
      <c r="A33" s="14"/>
      <c r="C33" s="12"/>
    </row>
    <row r="34" spans="1:2" ht="12.75">
      <c r="A34" s="14"/>
      <c r="B34" t="s">
        <v>15</v>
      </c>
    </row>
    <row r="35" spans="1:10" ht="12.75">
      <c r="A35" s="14"/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1:9" ht="12.75">
      <c r="A36" s="14"/>
      <c r="C36" s="26" t="s">
        <v>19</v>
      </c>
      <c r="D36" s="26"/>
      <c r="E36" s="26"/>
      <c r="F36" s="26"/>
      <c r="G36" s="26"/>
      <c r="H36" s="26"/>
      <c r="I36" s="26"/>
    </row>
    <row r="37" spans="1:9" ht="12.75">
      <c r="A37" s="14"/>
      <c r="C37" s="13"/>
      <c r="D37" s="13"/>
      <c r="E37" s="13"/>
      <c r="F37" s="13"/>
      <c r="G37" s="13"/>
      <c r="H37" s="13"/>
      <c r="I37" s="13"/>
    </row>
    <row r="38" spans="1:9" ht="12.75">
      <c r="A38" s="14"/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39" ht="12.75">
      <c r="A39" s="14"/>
    </row>
    <row r="40" spans="1:9" ht="12.75">
      <c r="A40" s="14"/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1" ht="12.75">
      <c r="A41" s="14"/>
    </row>
    <row r="42" spans="1:9" ht="12.75">
      <c r="A42" s="14"/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3" ht="12.75">
      <c r="A43" s="14"/>
    </row>
    <row r="44" spans="1:3" ht="12.75">
      <c r="A44" s="14"/>
      <c r="B44">
        <v>5</v>
      </c>
      <c r="C44" t="s">
        <v>58</v>
      </c>
    </row>
    <row r="45" ht="12.75">
      <c r="A45" s="14"/>
    </row>
    <row r="46" spans="1:9" ht="12.75">
      <c r="A46" s="14"/>
      <c r="C46" t="s">
        <v>21</v>
      </c>
      <c r="D46" s="26"/>
      <c r="E46" s="26"/>
      <c r="F46" s="26"/>
      <c r="G46" s="26"/>
      <c r="H46" s="26"/>
      <c r="I46" s="26"/>
    </row>
    <row r="47" ht="12.75">
      <c r="A47" s="14"/>
    </row>
    <row r="48" ht="12.75">
      <c r="A48" s="14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34">
      <selection activeCell="D48" sqref="D48"/>
    </sheetView>
  </sheetViews>
  <sheetFormatPr defaultColWidth="9.00390625" defaultRowHeight="12.75"/>
  <sheetData>
    <row r="1" ht="12.75">
      <c r="C1" t="s">
        <v>47</v>
      </c>
    </row>
    <row r="2" spans="2:4" ht="12.75">
      <c r="B2" s="23" t="s">
        <v>1</v>
      </c>
      <c r="C2" s="23" t="s">
        <v>14</v>
      </c>
      <c r="D2" s="23" t="s">
        <v>0</v>
      </c>
    </row>
    <row r="3" spans="2:4" ht="12.75">
      <c r="B3" s="18">
        <v>1</v>
      </c>
      <c r="C3" s="20">
        <v>0.95</v>
      </c>
      <c r="D3" s="2">
        <f>EXP(C3)-LOG(C3+0.9)</f>
        <v>2.3185379309128322</v>
      </c>
    </row>
    <row r="4" spans="2:4" ht="12.75">
      <c r="B4" s="18">
        <v>2</v>
      </c>
      <c r="C4" s="20">
        <v>0.87</v>
      </c>
      <c r="D4" s="2">
        <f>EXP(C4)-LOG(ABS(C4)+0.9)</f>
        <v>2.1389375871624696</v>
      </c>
    </row>
    <row r="5" spans="2:4" ht="12.75">
      <c r="B5" s="18">
        <v>3</v>
      </c>
      <c r="C5" s="20">
        <v>0.79</v>
      </c>
      <c r="D5" s="2">
        <f aca="true" t="shared" si="0" ref="D5:D32">EXP(C5)-LOG(ABS(C5)+0.9)</f>
        <v>1.9755097216422635</v>
      </c>
    </row>
    <row r="6" spans="2:4" ht="12.75">
      <c r="B6" s="18">
        <v>4</v>
      </c>
      <c r="C6" s="20">
        <v>0.71</v>
      </c>
      <c r="D6" s="2">
        <f t="shared" si="0"/>
        <v>1.8271653826149008</v>
      </c>
    </row>
    <row r="7" spans="2:4" ht="12.75">
      <c r="B7" s="18">
        <v>5</v>
      </c>
      <c r="C7" s="20">
        <v>0.63</v>
      </c>
      <c r="D7" s="2">
        <f t="shared" si="0"/>
        <v>1.6929191484467443</v>
      </c>
    </row>
    <row r="8" spans="2:4" ht="12.75">
      <c r="B8" s="18">
        <v>6</v>
      </c>
      <c r="C8" s="20">
        <v>0.55</v>
      </c>
      <c r="D8" s="2">
        <f t="shared" si="0"/>
        <v>1.5718850156324202</v>
      </c>
    </row>
    <row r="9" spans="2:12" ht="12.75">
      <c r="B9" s="18">
        <v>7</v>
      </c>
      <c r="C9" s="20">
        <v>0.47</v>
      </c>
      <c r="D9" s="2">
        <f t="shared" si="0"/>
        <v>1.4632736260609533</v>
      </c>
      <c r="J9" s="25"/>
      <c r="K9" s="25"/>
      <c r="L9" s="25"/>
    </row>
    <row r="10" spans="2:12" ht="12.75">
      <c r="B10" s="18">
        <v>8</v>
      </c>
      <c r="C10" s="20">
        <v>-0.57</v>
      </c>
      <c r="D10" s="2">
        <f>EXP(C10)-LOG(ABS(C10)+0.9)</f>
        <v>0.39820810395136097</v>
      </c>
      <c r="J10" s="25"/>
      <c r="K10" s="25"/>
      <c r="L10" s="9"/>
    </row>
    <row r="11" spans="2:12" ht="12.75">
      <c r="B11" s="18">
        <v>9</v>
      </c>
      <c r="C11" s="20">
        <v>-0.65</v>
      </c>
      <c r="D11" s="2">
        <f>EXP(C11)-LOG(ABS(C11)+0.9)</f>
        <v>0.33171407859072455</v>
      </c>
      <c r="J11" s="25"/>
      <c r="K11" s="25"/>
      <c r="L11" s="9"/>
    </row>
    <row r="12" spans="2:12" ht="12.75">
      <c r="B12" s="18">
        <v>10</v>
      </c>
      <c r="C12" s="20">
        <v>-0.55</v>
      </c>
      <c r="D12" s="2">
        <f>EXP(C12)-LOG(ABS(C12)+0.9)</f>
        <v>0.4155818081455117</v>
      </c>
      <c r="J12" s="25"/>
      <c r="K12" s="25"/>
      <c r="L12" s="9"/>
    </row>
    <row r="13" spans="2:12" ht="12.75">
      <c r="B13" s="18">
        <v>11</v>
      </c>
      <c r="C13" s="20">
        <v>-0.81</v>
      </c>
      <c r="D13" s="2">
        <f>EXP(C13)-LOG(ABS(C13)+0.9)</f>
        <v>0.2118619558307873</v>
      </c>
      <c r="J13" s="25"/>
      <c r="K13" s="25"/>
      <c r="L13" s="9"/>
    </row>
    <row r="14" spans="2:12" ht="12.75">
      <c r="B14" s="18">
        <v>12</v>
      </c>
      <c r="C14" s="20">
        <v>-0.89</v>
      </c>
      <c r="D14" s="2">
        <f>EXP(C14)-LOG(ABS(C14)+0.9)</f>
        <v>0.1578027217724523</v>
      </c>
      <c r="J14" s="25"/>
      <c r="K14" s="25"/>
      <c r="L14" s="9"/>
    </row>
    <row r="15" spans="2:12" ht="12.75">
      <c r="B15" s="18">
        <v>13</v>
      </c>
      <c r="C15" s="20">
        <v>-0.01</v>
      </c>
      <c r="D15" s="2">
        <f t="shared" si="0"/>
        <v>1.0310084414280745</v>
      </c>
      <c r="J15" s="25"/>
      <c r="K15" s="25"/>
      <c r="L15" s="25"/>
    </row>
    <row r="16" spans="2:4" ht="12.75">
      <c r="B16" s="18">
        <v>14</v>
      </c>
      <c r="C16" s="20">
        <v>-0.0900000000000001</v>
      </c>
      <c r="D16" s="2">
        <f t="shared" si="0"/>
        <v>0.9182959906736781</v>
      </c>
    </row>
    <row r="17" spans="2:4" ht="12.75">
      <c r="B17" s="18">
        <v>15</v>
      </c>
      <c r="C17" s="20">
        <v>-0.17</v>
      </c>
      <c r="D17" s="2">
        <f t="shared" si="0"/>
        <v>0.8142810389111741</v>
      </c>
    </row>
    <row r="18" spans="2:4" ht="12.75">
      <c r="B18" s="18">
        <v>16</v>
      </c>
      <c r="C18" s="20">
        <v>-0.58</v>
      </c>
      <c r="D18" s="2">
        <f t="shared" si="0"/>
        <v>0.38963665117044466</v>
      </c>
    </row>
    <row r="19" spans="2:4" ht="12.75">
      <c r="B19" s="18">
        <v>17</v>
      </c>
      <c r="C19" s="20">
        <v>-0.33</v>
      </c>
      <c r="D19" s="2">
        <f t="shared" si="0"/>
        <v>0.6290186219925282</v>
      </c>
    </row>
    <row r="20" spans="2:4" ht="12.75">
      <c r="B20" s="18">
        <v>18</v>
      </c>
      <c r="C20" s="20">
        <v>-0.41</v>
      </c>
      <c r="D20" s="2">
        <f t="shared" si="0"/>
        <v>0.5463789544805551</v>
      </c>
    </row>
    <row r="21" spans="2:4" ht="12.75">
      <c r="B21" s="18">
        <v>19</v>
      </c>
      <c r="C21" s="20">
        <v>-0.49</v>
      </c>
      <c r="D21" s="2">
        <f t="shared" si="0"/>
        <v>0.469611593930321</v>
      </c>
    </row>
    <row r="22" spans="2:4" ht="12.75">
      <c r="B22" s="18">
        <v>20</v>
      </c>
      <c r="C22" s="20">
        <v>0.39</v>
      </c>
      <c r="D22" s="2">
        <f>EXP(C22)-LOG(ABS(C22)+0.9)</f>
        <v>1.3663910835833937</v>
      </c>
    </row>
    <row r="23" spans="2:4" ht="12.75">
      <c r="B23" s="18">
        <v>21</v>
      </c>
      <c r="C23" s="20">
        <v>0.31</v>
      </c>
      <c r="D23" s="2">
        <f>EXP(C23)-LOG(ABS(C23)+0.9)</f>
        <v>1.2806397438157278</v>
      </c>
    </row>
    <row r="24" spans="2:4" ht="12.75">
      <c r="B24" s="18">
        <v>22</v>
      </c>
      <c r="C24" s="20">
        <v>0.23</v>
      </c>
      <c r="D24" s="2">
        <f>EXP(C24)-LOG(ABS(C24)+0.9)</f>
        <v>1.2055215664460581</v>
      </c>
    </row>
    <row r="25" spans="2:4" ht="12.75">
      <c r="B25" s="18">
        <v>23</v>
      </c>
      <c r="C25" s="20">
        <v>0.15</v>
      </c>
      <c r="D25" s="2">
        <f>EXP(C25)-LOG(ABS(C25)+0.9)</f>
        <v>1.140644943658345</v>
      </c>
    </row>
    <row r="26" spans="2:4" ht="12.75">
      <c r="B26" s="18">
        <v>24</v>
      </c>
      <c r="C26" s="20">
        <v>0.07</v>
      </c>
      <c r="D26" s="2">
        <f>EXP(C26)-LOG(ABS(C26)+0.9)</f>
        <v>1.0857364469879718</v>
      </c>
    </row>
    <row r="27" spans="2:4" ht="12.75">
      <c r="B27" s="18">
        <v>25</v>
      </c>
      <c r="C27" s="20">
        <v>-0.97</v>
      </c>
      <c r="D27" s="2">
        <f t="shared" si="0"/>
        <v>0.10724143156689986</v>
      </c>
    </row>
    <row r="28" spans="2:4" ht="12.75">
      <c r="B28" s="18">
        <v>26</v>
      </c>
      <c r="C28" s="20">
        <v>-1.05</v>
      </c>
      <c r="D28" s="2">
        <f t="shared" si="0"/>
        <v>0.05990313774863726</v>
      </c>
    </row>
    <row r="29" spans="2:4" ht="12.75">
      <c r="B29" s="18">
        <v>27</v>
      </c>
      <c r="C29" s="20">
        <v>-1.13</v>
      </c>
      <c r="D29" s="2">
        <f t="shared" si="0"/>
        <v>0.015537218509040052</v>
      </c>
    </row>
    <row r="30" spans="2:4" ht="12.75">
      <c r="B30" s="18">
        <v>28</v>
      </c>
      <c r="C30" s="20">
        <v>-1.21</v>
      </c>
      <c r="D30" s="2">
        <f t="shared" si="0"/>
        <v>-0.026085175867805233</v>
      </c>
    </row>
    <row r="31" spans="2:4" ht="12.75">
      <c r="B31" s="18">
        <v>29</v>
      </c>
      <c r="C31" s="20">
        <v>-1.29</v>
      </c>
      <c r="D31" s="2">
        <f t="shared" si="0"/>
        <v>-0.06517333175036599</v>
      </c>
    </row>
    <row r="32" spans="2:4" ht="13.5" thickBot="1">
      <c r="B32" s="19">
        <v>30</v>
      </c>
      <c r="C32" s="21">
        <v>-1.37</v>
      </c>
      <c r="D32" s="4">
        <f t="shared" si="0"/>
        <v>-0.10191889764032247</v>
      </c>
    </row>
    <row r="33" spans="1:3" ht="12.75">
      <c r="A33" s="14"/>
      <c r="C33" s="12"/>
    </row>
    <row r="34" spans="1:2" ht="12.75">
      <c r="A34" s="14"/>
      <c r="B34" t="s">
        <v>15</v>
      </c>
    </row>
    <row r="35" spans="1:10" ht="12.75">
      <c r="A35" s="14"/>
      <c r="B35">
        <v>1</v>
      </c>
      <c r="C35" s="26" t="s">
        <v>16</v>
      </c>
      <c r="D35" s="27"/>
      <c r="E35" s="27"/>
      <c r="F35" s="27"/>
      <c r="G35" s="27"/>
      <c r="H35" s="27"/>
      <c r="I35" s="27"/>
      <c r="J35" s="27"/>
    </row>
    <row r="36" spans="1:9" ht="12.75">
      <c r="A36" s="14"/>
      <c r="C36" s="26" t="s">
        <v>19</v>
      </c>
      <c r="D36" s="26"/>
      <c r="E36" s="26"/>
      <c r="F36" s="26"/>
      <c r="G36" s="26"/>
      <c r="H36" s="26"/>
      <c r="I36" s="26"/>
    </row>
    <row r="37" spans="1:9" ht="12.75">
      <c r="A37" s="14"/>
      <c r="C37" s="13"/>
      <c r="D37" s="13"/>
      <c r="E37" s="13"/>
      <c r="F37" s="13"/>
      <c r="G37" s="13"/>
      <c r="H37" s="13"/>
      <c r="I37" s="13"/>
    </row>
    <row r="38" spans="1:9" ht="12.75">
      <c r="A38" s="14"/>
      <c r="B38">
        <v>2</v>
      </c>
      <c r="C38" s="26" t="s">
        <v>17</v>
      </c>
      <c r="D38" s="26"/>
      <c r="E38" s="26"/>
      <c r="F38" s="26"/>
      <c r="G38" s="26"/>
      <c r="H38" s="26"/>
      <c r="I38" s="26"/>
    </row>
    <row r="39" ht="12.75">
      <c r="A39" s="14"/>
    </row>
    <row r="40" spans="1:9" ht="12.75">
      <c r="A40" s="14"/>
      <c r="B40">
        <v>3</v>
      </c>
      <c r="C40" s="26" t="s">
        <v>18</v>
      </c>
      <c r="D40" s="26"/>
      <c r="E40" s="26"/>
      <c r="F40" s="26"/>
      <c r="G40" s="26"/>
      <c r="H40" s="26"/>
      <c r="I40" s="26"/>
    </row>
    <row r="41" ht="12.75">
      <c r="A41" s="14"/>
    </row>
    <row r="42" spans="1:9" ht="12.75">
      <c r="A42" s="14"/>
      <c r="B42">
        <v>4</v>
      </c>
      <c r="C42" s="26" t="s">
        <v>20</v>
      </c>
      <c r="D42" s="26"/>
      <c r="E42" s="26"/>
      <c r="F42" s="26"/>
      <c r="G42" s="26"/>
      <c r="H42" s="26"/>
      <c r="I42" s="26"/>
    </row>
    <row r="43" ht="12.75">
      <c r="A43" s="14"/>
    </row>
    <row r="44" spans="1:3" ht="12.75">
      <c r="A44" s="14"/>
      <c r="B44">
        <v>5</v>
      </c>
      <c r="C44" t="s">
        <v>58</v>
      </c>
    </row>
    <row r="45" ht="12.75">
      <c r="A45" s="14"/>
    </row>
    <row r="46" spans="1:9" ht="12.75">
      <c r="A46" s="14"/>
      <c r="C46" t="s">
        <v>21</v>
      </c>
      <c r="D46" s="26"/>
      <c r="E46" s="26"/>
      <c r="F46" s="26"/>
      <c r="G46" s="26"/>
      <c r="H46" s="26"/>
      <c r="I46" s="26"/>
    </row>
    <row r="47" ht="12.75">
      <c r="A47" s="14"/>
    </row>
    <row r="48" ht="12.75">
      <c r="A48" s="14"/>
    </row>
  </sheetData>
  <mergeCells count="6">
    <mergeCell ref="C42:I42"/>
    <mergeCell ref="D46:I46"/>
    <mergeCell ref="C35:J35"/>
    <mergeCell ref="C36:I36"/>
    <mergeCell ref="C38:I38"/>
    <mergeCell ref="C40:I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2006-11-15T15:38:38Z</cp:lastPrinted>
  <dcterms:created xsi:type="dcterms:W3CDTF">2006-02-03T09:19:47Z</dcterms:created>
  <dcterms:modified xsi:type="dcterms:W3CDTF">2007-02-09T18:08:23Z</dcterms:modified>
  <cp:category/>
  <cp:version/>
  <cp:contentType/>
  <cp:contentStatus/>
</cp:coreProperties>
</file>